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府立医科大学\各課専用\経理課\経理室\調達担当\医療材料\材料検討委員会\材料検討委員会\★Ｒ８年度\新規材料\第１回（3月～5月）\【特定調達】１２ヶ月バージョン（R7.7～R8.6）\02 伺い\公告\公告\"/>
    </mc:Choice>
  </mc:AlternateContent>
  <xr:revisionPtr revIDLastSave="0" documentId="8_{39BFA248-949E-4E66-8091-7ED11BAB6B94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入札品目一覧（起案用）" sheetId="1" r:id="rId1"/>
    <sheet name="入札品目一覧（公告用）" sheetId="3" r:id="rId2"/>
    <sheet name="予定価格調書別紙" sheetId="6" r:id="rId3"/>
    <sheet name="入札書別紙" sheetId="4" r:id="rId4"/>
    <sheet name="入札結果" sheetId="5" r:id="rId5"/>
    <sheet name="入札結果 (通知用 非表示項目注意)" sheetId="8" r:id="rId6"/>
    <sheet name="落札決定通知別紙" sheetId="7" r:id="rId7"/>
    <sheet name="契約書別紙" sheetId="2" r:id="rId8"/>
    <sheet name="Sheet1" sheetId="9" r:id="rId9"/>
  </sheets>
  <definedNames>
    <definedName name="_xlnm._FilterDatabase" localSheetId="7" hidden="1">契約書別紙!$A$1:$K$8</definedName>
    <definedName name="_xlnm._FilterDatabase" localSheetId="4" hidden="1">入札結果!$B$3:$I$10</definedName>
    <definedName name="_xlnm._FilterDatabase" localSheetId="5" hidden="1">'入札結果 (通知用 非表示項目注意)'!$B$3:$I$14</definedName>
    <definedName name="_xlnm._FilterDatabase" localSheetId="3" hidden="1">入札書別紙!$B$3:$H$4</definedName>
    <definedName name="_xlnm._FilterDatabase" localSheetId="0" hidden="1">'入札品目一覧（起案用）'!$B$3:$M$4</definedName>
    <definedName name="_xlnm._FilterDatabase" localSheetId="1" hidden="1">'入札品目一覧（公告用）'!$B$3:$H$4</definedName>
    <definedName name="_xlnm._FilterDatabase" localSheetId="6" hidden="1">落札決定通知別紙!$C$4:$L$5</definedName>
    <definedName name="_xlnm.Print_Area" localSheetId="7">契約書別紙!$A$1:$L$8</definedName>
    <definedName name="_xlnm.Print_Area" localSheetId="5">#REF!</definedName>
    <definedName name="_xlnm.Print_Area" localSheetId="0">'入札品目一覧（起案用）'!$A$1:$M$4</definedName>
    <definedName name="_xlnm.Print_Area" localSheetId="2">予定価格調書別紙!$A$1:$L$3</definedName>
    <definedName name="_xlnm.Print_Area" localSheetId="6">落札決定通知別紙!$A$1:$L$5</definedName>
    <definedName name="_xlnm.Print_Area">#REF!</definedName>
    <definedName name="入札予定品目" localSheetId="5">#REF!</definedName>
    <definedName name="入札予定品目" localSheetId="6">#REF!</definedName>
    <definedName name="入札予定品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I8" i="2"/>
  <c r="K8" i="2"/>
  <c r="G8" i="2"/>
  <c r="A8" i="2"/>
  <c r="J8" i="2" l="1"/>
  <c r="J5" i="7"/>
  <c r="K5" i="7"/>
  <c r="L5" i="7"/>
  <c r="K3" i="6"/>
  <c r="G5" i="7"/>
  <c r="L3" i="6" l="1"/>
  <c r="N14" i="8"/>
  <c r="O14" i="8" s="1"/>
  <c r="I14" i="8"/>
  <c r="H14" i="8"/>
  <c r="G14" i="8"/>
  <c r="F14" i="8"/>
  <c r="E14" i="8"/>
  <c r="D14" i="8"/>
  <c r="C14" i="8"/>
  <c r="B14" i="8"/>
  <c r="N13" i="8"/>
  <c r="I13" i="8"/>
  <c r="H13" i="8"/>
  <c r="G13" i="8"/>
  <c r="F13" i="8"/>
  <c r="E13" i="8"/>
  <c r="D13" i="8"/>
  <c r="C13" i="8"/>
  <c r="B13" i="8"/>
  <c r="N12" i="8"/>
  <c r="I12" i="8"/>
  <c r="H12" i="8"/>
  <c r="G12" i="8"/>
  <c r="F12" i="8"/>
  <c r="E12" i="8"/>
  <c r="D12" i="8"/>
  <c r="C12" i="8"/>
  <c r="B12" i="8"/>
  <c r="N11" i="8"/>
  <c r="I11" i="8"/>
  <c r="H11" i="8"/>
  <c r="G11" i="8"/>
  <c r="F11" i="8"/>
  <c r="E11" i="8"/>
  <c r="D11" i="8"/>
  <c r="C11" i="8"/>
  <c r="B11" i="8"/>
  <c r="N10" i="8"/>
  <c r="O10" i="8" s="1"/>
  <c r="I10" i="8"/>
  <c r="H10" i="8"/>
  <c r="G10" i="8"/>
  <c r="F10" i="8"/>
  <c r="E10" i="8"/>
  <c r="D10" i="8"/>
  <c r="C10" i="8"/>
  <c r="B10" i="8"/>
  <c r="N9" i="8"/>
  <c r="I9" i="8"/>
  <c r="H9" i="8"/>
  <c r="G9" i="8"/>
  <c r="F9" i="8"/>
  <c r="E9" i="8"/>
  <c r="D9" i="8"/>
  <c r="C9" i="8"/>
  <c r="B9" i="8"/>
  <c r="N8" i="8"/>
  <c r="I8" i="8"/>
  <c r="H8" i="8"/>
  <c r="G8" i="8"/>
  <c r="F8" i="8"/>
  <c r="E8" i="8"/>
  <c r="D8" i="8"/>
  <c r="C8" i="8"/>
  <c r="B8" i="8"/>
  <c r="N7" i="8"/>
  <c r="I7" i="8"/>
  <c r="H7" i="8"/>
  <c r="G7" i="8"/>
  <c r="F7" i="8"/>
  <c r="E7" i="8"/>
  <c r="D7" i="8"/>
  <c r="C7" i="8"/>
  <c r="B7" i="8"/>
  <c r="N6" i="8"/>
  <c r="O6" i="8" s="1"/>
  <c r="I6" i="8"/>
  <c r="H6" i="8"/>
  <c r="G6" i="8"/>
  <c r="F6" i="8"/>
  <c r="E6" i="8"/>
  <c r="D6" i="8"/>
  <c r="C6" i="8"/>
  <c r="B6" i="8"/>
  <c r="N5" i="8"/>
  <c r="I5" i="8"/>
  <c r="H5" i="8"/>
  <c r="G5" i="8"/>
  <c r="F5" i="8"/>
  <c r="E5" i="8"/>
  <c r="D5" i="8"/>
  <c r="C5" i="8"/>
  <c r="B5" i="8"/>
  <c r="N4" i="8"/>
  <c r="I4" i="8"/>
  <c r="H4" i="8"/>
  <c r="G4" i="8"/>
  <c r="F4" i="8"/>
  <c r="E4" i="8"/>
  <c r="D4" i="8"/>
  <c r="C4" i="8"/>
  <c r="B4" i="8"/>
  <c r="I3" i="8"/>
  <c r="H3" i="8"/>
  <c r="G3" i="8"/>
  <c r="F3" i="8"/>
  <c r="E3" i="8"/>
  <c r="D3" i="8"/>
  <c r="C3" i="8"/>
  <c r="B3" i="8"/>
  <c r="P4" i="8" l="1"/>
  <c r="Q4" i="8" s="1"/>
  <c r="O7" i="8"/>
  <c r="P8" i="8"/>
  <c r="O11" i="8"/>
  <c r="P12" i="8"/>
  <c r="Q12" i="8" s="1"/>
  <c r="O4" i="8"/>
  <c r="O5" i="8"/>
  <c r="P6" i="8"/>
  <c r="Q6" i="8" s="1"/>
  <c r="O8" i="8"/>
  <c r="O9" i="8"/>
  <c r="P10" i="8"/>
  <c r="O12" i="8"/>
  <c r="O13" i="8"/>
  <c r="P14" i="8"/>
  <c r="Q14" i="8" s="1"/>
  <c r="Q8" i="8"/>
  <c r="Q10" i="8"/>
  <c r="P5" i="8"/>
  <c r="Q5" i="8" s="1"/>
  <c r="P7" i="8"/>
  <c r="Q7" i="8" s="1"/>
  <c r="P9" i="8"/>
  <c r="Q9" i="8" s="1"/>
  <c r="P11" i="8"/>
  <c r="Q11" i="8" s="1"/>
  <c r="P13" i="8"/>
  <c r="Q13" i="8" s="1"/>
  <c r="C5" i="7" l="1"/>
  <c r="I4" i="7"/>
  <c r="H4" i="7"/>
  <c r="G4" i="7"/>
  <c r="F4" i="7"/>
  <c r="E4" i="7"/>
  <c r="D4" i="7"/>
  <c r="C4" i="7"/>
  <c r="R5" i="8" l="1"/>
  <c r="R6" i="8"/>
  <c r="R7" i="8"/>
  <c r="R8" i="8"/>
  <c r="R9" i="8"/>
  <c r="R10" i="8"/>
  <c r="R11" i="8"/>
  <c r="R12" i="8"/>
  <c r="R13" i="8"/>
  <c r="R14" i="8"/>
  <c r="R4" i="8"/>
  <c r="B3" i="6" l="1"/>
  <c r="D5" i="7"/>
  <c r="E5" i="7"/>
  <c r="F5" i="7"/>
  <c r="I5" i="7"/>
  <c r="C2" i="6"/>
  <c r="D2" i="6"/>
  <c r="E2" i="6"/>
  <c r="F2" i="6"/>
  <c r="G2" i="6"/>
  <c r="H2" i="6"/>
  <c r="I2" i="6"/>
  <c r="B2" i="6"/>
  <c r="H5" i="7" l="1"/>
  <c r="A2" i="2"/>
  <c r="B2" i="2"/>
  <c r="C2" i="2"/>
  <c r="D2" i="2"/>
  <c r="E2" i="2"/>
  <c r="F2" i="2"/>
  <c r="G2" i="2"/>
  <c r="A3" i="2"/>
  <c r="B3" i="2"/>
  <c r="C3" i="2"/>
  <c r="D3" i="2"/>
  <c r="E3" i="2"/>
  <c r="F3" i="2"/>
  <c r="G3" i="2"/>
  <c r="A4" i="2"/>
  <c r="B4" i="2"/>
  <c r="C4" i="2"/>
  <c r="D4" i="2"/>
  <c r="E4" i="2"/>
  <c r="F4" i="2"/>
  <c r="G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N5" i="5"/>
  <c r="N6" i="5"/>
  <c r="N7" i="5"/>
  <c r="N8" i="5"/>
  <c r="N9" i="5"/>
  <c r="N10" i="5"/>
  <c r="N4" i="5"/>
  <c r="O6" i="5" l="1"/>
  <c r="Q5" i="5"/>
  <c r="I3" i="2" s="1"/>
  <c r="O4" i="5"/>
  <c r="Q6" i="5"/>
  <c r="I4" i="2" s="1"/>
  <c r="J4" i="2" s="1"/>
  <c r="O10" i="5"/>
  <c r="Q9" i="5"/>
  <c r="I7" i="2" s="1"/>
  <c r="O8" i="5"/>
  <c r="O7" i="5"/>
  <c r="Q10" i="5"/>
  <c r="Q8" i="5"/>
  <c r="I6" i="2" s="1"/>
  <c r="Q7" i="5"/>
  <c r="I5" i="2" s="1"/>
  <c r="J3" i="2"/>
  <c r="O5" i="5"/>
  <c r="Q4" i="5"/>
  <c r="I2" i="2" s="1"/>
  <c r="J7" i="2"/>
  <c r="O9" i="5"/>
  <c r="I10" i="5"/>
  <c r="H10" i="5"/>
  <c r="G10" i="5"/>
  <c r="F10" i="5"/>
  <c r="E10" i="5"/>
  <c r="D10" i="5"/>
  <c r="C10" i="5"/>
  <c r="B10" i="5"/>
  <c r="I9" i="5"/>
  <c r="H9" i="5"/>
  <c r="G9" i="5"/>
  <c r="F9" i="5"/>
  <c r="E9" i="5"/>
  <c r="D9" i="5"/>
  <c r="C9" i="5"/>
  <c r="B9" i="5"/>
  <c r="I8" i="5"/>
  <c r="H8" i="5"/>
  <c r="G8" i="5"/>
  <c r="F8" i="5"/>
  <c r="E8" i="5"/>
  <c r="D8" i="5"/>
  <c r="C8" i="5"/>
  <c r="B8" i="5"/>
  <c r="I7" i="5"/>
  <c r="H7" i="5"/>
  <c r="G7" i="5"/>
  <c r="F7" i="5"/>
  <c r="E7" i="5"/>
  <c r="D7" i="5"/>
  <c r="C7" i="5"/>
  <c r="B7" i="5"/>
  <c r="I6" i="5"/>
  <c r="H6" i="5"/>
  <c r="G6" i="5"/>
  <c r="F6" i="5"/>
  <c r="E6" i="5"/>
  <c r="D6" i="5"/>
  <c r="C6" i="5"/>
  <c r="B6" i="5"/>
  <c r="I5" i="5"/>
  <c r="H5" i="5"/>
  <c r="G5" i="5"/>
  <c r="F5" i="5"/>
  <c r="E5" i="5"/>
  <c r="D5" i="5"/>
  <c r="C5" i="5"/>
  <c r="B5" i="5"/>
  <c r="I4" i="5"/>
  <c r="H4" i="5"/>
  <c r="F8" i="2" s="1"/>
  <c r="G4" i="5"/>
  <c r="E8" i="2" s="1"/>
  <c r="F4" i="5"/>
  <c r="D8" i="2" s="1"/>
  <c r="E4" i="5"/>
  <c r="C8" i="2" s="1"/>
  <c r="D4" i="5"/>
  <c r="B8" i="2" s="1"/>
  <c r="C4" i="5"/>
  <c r="B4" i="5"/>
  <c r="I3" i="5"/>
  <c r="H3" i="5"/>
  <c r="G3" i="5"/>
  <c r="F3" i="5"/>
  <c r="E3" i="5"/>
  <c r="D3" i="5"/>
  <c r="C3" i="5"/>
  <c r="B3" i="5"/>
  <c r="B4" i="4"/>
  <c r="C4" i="4"/>
  <c r="D4" i="4"/>
  <c r="E4" i="4"/>
  <c r="F4" i="4"/>
  <c r="G4" i="4"/>
  <c r="H4" i="4"/>
  <c r="C3" i="4"/>
  <c r="D3" i="4"/>
  <c r="E3" i="4"/>
  <c r="F3" i="4"/>
  <c r="G3" i="4"/>
  <c r="H3" i="4"/>
  <c r="B3" i="4"/>
  <c r="B4" i="3"/>
  <c r="C4" i="3"/>
  <c r="D4" i="3"/>
  <c r="E4" i="3"/>
  <c r="F4" i="3"/>
  <c r="G4" i="3"/>
  <c r="H4" i="3"/>
  <c r="C3" i="3"/>
  <c r="D3" i="3"/>
  <c r="E3" i="3"/>
  <c r="F3" i="3"/>
  <c r="G3" i="3"/>
  <c r="H3" i="3"/>
  <c r="B3" i="3"/>
  <c r="R9" i="5" l="1"/>
  <c r="K7" i="2"/>
  <c r="K6" i="2"/>
  <c r="K5" i="2"/>
  <c r="K4" i="2"/>
  <c r="R6" i="5"/>
  <c r="R5" i="5"/>
  <c r="K2" i="2"/>
  <c r="K3" i="2"/>
  <c r="R10" i="5"/>
  <c r="R8" i="5"/>
  <c r="J6" i="2"/>
  <c r="R7" i="5"/>
  <c r="J5" i="2"/>
  <c r="R4" i="5"/>
  <c r="J2" i="2"/>
  <c r="B1" i="2"/>
  <c r="C1" i="2"/>
  <c r="D1" i="2"/>
  <c r="E1" i="2"/>
  <c r="F1" i="2"/>
  <c r="G1" i="2"/>
  <c r="A1" i="2"/>
  <c r="R12" i="5" l="1"/>
  <c r="M4" i="1"/>
</calcChain>
</file>

<file path=xl/sharedStrings.xml><?xml version="1.0" encoding="utf-8"?>
<sst xmlns="http://schemas.openxmlformats.org/spreadsheetml/2006/main" count="124" uniqueCount="74">
  <si>
    <t>メーカー</t>
  </si>
  <si>
    <t>品名</t>
  </si>
  <si>
    <t>規格</t>
  </si>
  <si>
    <t>品番</t>
  </si>
  <si>
    <t>単位</t>
  </si>
  <si>
    <t>償還価格</t>
    <phoneticPr fontId="4"/>
  </si>
  <si>
    <t>現納入業者</t>
    <rPh sb="0" eb="1">
      <t>ゲン</t>
    </rPh>
    <rPh sb="1" eb="3">
      <t>ノウニュウ</t>
    </rPh>
    <rPh sb="3" eb="5">
      <t>ギョウシャ</t>
    </rPh>
    <phoneticPr fontId="4"/>
  </si>
  <si>
    <t>アボットジャパン</t>
  </si>
  <si>
    <t>Ｍｉｔｒａ　Ｃｌｉｐ　Ｇ４　デリバリーシステム</t>
  </si>
  <si>
    <t>－</t>
  </si>
  <si>
    <t>CDS0705-NT(B5001)</t>
  </si>
  <si>
    <t>セット</t>
  </si>
  <si>
    <t>㈱京都医療設計</t>
  </si>
  <si>
    <t>各サイズ</t>
  </si>
  <si>
    <t>個</t>
  </si>
  <si>
    <t>エドワーズライフサイエンス</t>
  </si>
  <si>
    <t>サピエン３　Ｕｌｔｒａ　ＲＥＳＩＬＩＡシステム</t>
  </si>
  <si>
    <t>２０ｍｍ　大動脈弁用</t>
  </si>
  <si>
    <t>S3URCM20J</t>
  </si>
  <si>
    <t>２３ｍｍ　大動脈弁用</t>
  </si>
  <si>
    <t>S3URCM23J</t>
  </si>
  <si>
    <t>２６ｍｍ　大動脈弁用</t>
  </si>
  <si>
    <t>S3URCM26J</t>
  </si>
  <si>
    <t>㈱山光メディカル</t>
  </si>
  <si>
    <t>ＩＳ４／ＤＦ４</t>
  </si>
  <si>
    <t>日本メドトロニック</t>
  </si>
  <si>
    <t>Ｃｏｂａｌｔ　ＸＴ　ＨＦ　Ｑｕａｄ　ＣＲＴ－Ｄ　ＭＲＩ</t>
  </si>
  <si>
    <t>DTPA2QQ</t>
  </si>
  <si>
    <t>00509255</t>
  </si>
  <si>
    <t>Ｅｖｏｌｕｔ　ＦＸ</t>
  </si>
  <si>
    <t>EVOLUTFX-**</t>
  </si>
  <si>
    <t>№</t>
    <phoneticPr fontId="4"/>
  </si>
  <si>
    <t>支出見込額
（税込）</t>
    <rPh sb="0" eb="2">
      <t>シシュツ</t>
    </rPh>
    <rPh sb="2" eb="4">
      <t>ミコ</t>
    </rPh>
    <rPh sb="4" eb="5">
      <t>ガク</t>
    </rPh>
    <rPh sb="7" eb="9">
      <t>ゼイコ</t>
    </rPh>
    <phoneticPr fontId="4"/>
  </si>
  <si>
    <t>契約単価
（税込）</t>
    <rPh sb="0" eb="4">
      <t>ケイヤクタンカ</t>
    </rPh>
    <rPh sb="6" eb="8">
      <t>ゼイコ</t>
    </rPh>
    <phoneticPr fontId="9"/>
  </si>
  <si>
    <t>うち消費税等
の額</t>
    <rPh sb="2" eb="5">
      <t>ショウヒゼイ</t>
    </rPh>
    <rPh sb="5" eb="6">
      <t>ナド</t>
    </rPh>
    <rPh sb="8" eb="9">
      <t>ガク</t>
    </rPh>
    <phoneticPr fontId="9"/>
  </si>
  <si>
    <t>入札金額
（税抜）</t>
    <rPh sb="0" eb="4">
      <t>ニュウサツキンガク</t>
    </rPh>
    <rPh sb="6" eb="8">
      <t>ゼイヌ</t>
    </rPh>
    <phoneticPr fontId="9"/>
  </si>
  <si>
    <t>令和５年度特定保険医療材料の特定調達に係る一般競争入札　入札結果</t>
    <rPh sb="0" eb="2">
      <t>レイワ</t>
    </rPh>
    <rPh sb="3" eb="5">
      <t>ネンド</t>
    </rPh>
    <rPh sb="5" eb="7">
      <t>トクテイ</t>
    </rPh>
    <rPh sb="7" eb="9">
      <t>ホケン</t>
    </rPh>
    <rPh sb="9" eb="11">
      <t>イリョウ</t>
    </rPh>
    <rPh sb="11" eb="13">
      <t>ザイリョウ</t>
    </rPh>
    <rPh sb="14" eb="16">
      <t>トクテイ</t>
    </rPh>
    <rPh sb="16" eb="18">
      <t>チョウタツ</t>
    </rPh>
    <rPh sb="19" eb="20">
      <t>カカ</t>
    </rPh>
    <rPh sb="21" eb="23">
      <t>イッパン</t>
    </rPh>
    <rPh sb="23" eb="25">
      <t>キョウソウ</t>
    </rPh>
    <rPh sb="25" eb="27">
      <t>ニュウサツ</t>
    </rPh>
    <rPh sb="28" eb="30">
      <t>ニュウサツ</t>
    </rPh>
    <rPh sb="30" eb="32">
      <t>ケッカ</t>
    </rPh>
    <phoneticPr fontId="4"/>
  </si>
  <si>
    <t>増富</t>
    <rPh sb="0" eb="2">
      <t>マストミ</t>
    </rPh>
    <phoneticPr fontId="5"/>
  </si>
  <si>
    <t>最低金額　　　　　　　　　　　　　　　　　　　　　　　　　　　　　　　　（税抜）</t>
    <rPh sb="2" eb="4">
      <t>キンガク</t>
    </rPh>
    <rPh sb="37" eb="39">
      <t>ゼイヌ</t>
    </rPh>
    <phoneticPr fontId="6"/>
  </si>
  <si>
    <t>落札業者</t>
    <rPh sb="0" eb="2">
      <t>ラクサツ</t>
    </rPh>
    <rPh sb="2" eb="4">
      <t>ギョウシャ</t>
    </rPh>
    <phoneticPr fontId="6"/>
  </si>
  <si>
    <t>京都医療
設計</t>
    <phoneticPr fontId="9"/>
  </si>
  <si>
    <t>山光
メディカル</t>
    <rPh sb="0" eb="2">
      <t>ヤマヒカリ</t>
    </rPh>
    <phoneticPr fontId="6"/>
  </si>
  <si>
    <t>増田医科
器械</t>
    <rPh sb="0" eb="2">
      <t>マスダ</t>
    </rPh>
    <rPh sb="2" eb="4">
      <t>イカ</t>
    </rPh>
    <rPh sb="5" eb="7">
      <t>キカイ</t>
    </rPh>
    <phoneticPr fontId="5"/>
  </si>
  <si>
    <t>落札単価　　　　　　　　　　　　　　　　　　　　　　　　　　　（税込）</t>
    <rPh sb="0" eb="2">
      <t>ラクサツ</t>
    </rPh>
    <rPh sb="2" eb="4">
      <t>タンカ</t>
    </rPh>
    <rPh sb="32" eb="34">
      <t>ゼイコ</t>
    </rPh>
    <phoneticPr fontId="6"/>
  </si>
  <si>
    <t>入札書比較単価
(税抜）</t>
    <rPh sb="0" eb="3">
      <t>ニュウサツショ</t>
    </rPh>
    <rPh sb="3" eb="5">
      <t>ヒカク</t>
    </rPh>
    <rPh sb="5" eb="7">
      <t>タンカ</t>
    </rPh>
    <rPh sb="9" eb="11">
      <t>ゼイヌ</t>
    </rPh>
    <phoneticPr fontId="15"/>
  </si>
  <si>
    <t>予定価格調書別紙</t>
    <rPh sb="0" eb="6">
      <t>ヨテイカカクチョウショ</t>
    </rPh>
    <rPh sb="6" eb="8">
      <t>ベッシ</t>
    </rPh>
    <phoneticPr fontId="9"/>
  </si>
  <si>
    <t>落札金額　　　　　　　　　　　　　　　　　　　　　　　　　　　（税込）</t>
    <rPh sb="0" eb="2">
      <t>ラクサツ</t>
    </rPh>
    <rPh sb="2" eb="4">
      <t>キンガク</t>
    </rPh>
    <rPh sb="32" eb="34">
      <t>ゼイコ</t>
    </rPh>
    <phoneticPr fontId="6"/>
  </si>
  <si>
    <t>契約業者</t>
    <rPh sb="0" eb="4">
      <t>ケイヤクギョウシャ</t>
    </rPh>
    <phoneticPr fontId="9"/>
  </si>
  <si>
    <t>予定単価
（税込）</t>
    <rPh sb="0" eb="2">
      <t>ヨテイ</t>
    </rPh>
    <rPh sb="2" eb="4">
      <t>タンカ</t>
    </rPh>
    <rPh sb="6" eb="8">
      <t>ゼイコ</t>
    </rPh>
    <phoneticPr fontId="9"/>
  </si>
  <si>
    <t>（参考）予定単価　　　　　　　　　　　　　　　　　　　　　　　　　　　（税込）</t>
    <rPh sb="1" eb="3">
      <t>サンコウ</t>
    </rPh>
    <rPh sb="4" eb="6">
      <t>ヨテイ</t>
    </rPh>
    <rPh sb="6" eb="8">
      <t>タンカ</t>
    </rPh>
    <rPh sb="36" eb="38">
      <t>ゼイコ</t>
    </rPh>
    <phoneticPr fontId="6"/>
  </si>
  <si>
    <t>落札決定通知書別紙</t>
    <rPh sb="0" eb="7">
      <t>ラクサツケッテイツウチショ</t>
    </rPh>
    <rPh sb="7" eb="9">
      <t>ベッシ</t>
    </rPh>
    <phoneticPr fontId="9"/>
  </si>
  <si>
    <t>落札単価
（税込）</t>
    <rPh sb="0" eb="2">
      <t>ラクサツ</t>
    </rPh>
    <rPh sb="2" eb="4">
      <t>タンカ</t>
    </rPh>
    <rPh sb="6" eb="8">
      <t>ゼイコ</t>
    </rPh>
    <phoneticPr fontId="9"/>
  </si>
  <si>
    <t>落札業者</t>
    <rPh sb="0" eb="4">
      <t>ラクサツギョウシャ</t>
    </rPh>
    <phoneticPr fontId="9"/>
  </si>
  <si>
    <t>入札書記載
単価（税抜）</t>
    <rPh sb="0" eb="2">
      <t>ニュウサツ</t>
    </rPh>
    <rPh sb="2" eb="3">
      <t>ショ</t>
    </rPh>
    <rPh sb="3" eb="5">
      <t>キサイ</t>
    </rPh>
    <rPh sb="6" eb="8">
      <t>タンカ</t>
    </rPh>
    <rPh sb="9" eb="11">
      <t>ゼイヌ</t>
    </rPh>
    <phoneticPr fontId="9"/>
  </si>
  <si>
    <t>落札価格　　　　　　　　　　　　　　　　　　　　　　　　　　　　　　　（税抜）</t>
    <rPh sb="0" eb="4">
      <t>ラクサツカカク</t>
    </rPh>
    <rPh sb="36" eb="38">
      <t>ゼイヌ</t>
    </rPh>
    <phoneticPr fontId="6"/>
  </si>
  <si>
    <t>山光メディカル</t>
    <rPh sb="0" eb="2">
      <t>サンコウ</t>
    </rPh>
    <phoneticPr fontId="6"/>
  </si>
  <si>
    <t>落札金額×予定数量　　　　　　　　　　　　　　　　　　　　　　　　　　　（税込）</t>
    <rPh sb="0" eb="2">
      <t>ラクサツ</t>
    </rPh>
    <rPh sb="2" eb="4">
      <t>キンガク</t>
    </rPh>
    <rPh sb="5" eb="9">
      <t>ヨテイスウリョウ</t>
    </rPh>
    <rPh sb="37" eb="39">
      <t>ゼイコ</t>
    </rPh>
    <phoneticPr fontId="6"/>
  </si>
  <si>
    <t/>
  </si>
  <si>
    <t>Ｎａｖｉｔｏｒ生体弁　Ｖｉｓｉｏｎ</t>
  </si>
  <si>
    <t>NVRO-**</t>
  </si>
  <si>
    <t>令和７年度特定保険医療材料の購入に係る単価契約（特定調達）　入札結果一覧</t>
    <rPh sb="0" eb="2">
      <t>レイワ</t>
    </rPh>
    <rPh sb="3" eb="5">
      <t>ネンド</t>
    </rPh>
    <rPh sb="5" eb="7">
      <t>トクテイ</t>
    </rPh>
    <rPh sb="7" eb="9">
      <t>ホケン</t>
    </rPh>
    <rPh sb="9" eb="11">
      <t>イリョウ</t>
    </rPh>
    <rPh sb="11" eb="13">
      <t>ザイリョウ</t>
    </rPh>
    <rPh sb="14" eb="16">
      <t>コウニュウ</t>
    </rPh>
    <rPh sb="17" eb="18">
      <t>カカ</t>
    </rPh>
    <rPh sb="19" eb="23">
      <t>タンカケイヤク</t>
    </rPh>
    <rPh sb="24" eb="26">
      <t>トクテイ</t>
    </rPh>
    <rPh sb="26" eb="28">
      <t>チョウタツ</t>
    </rPh>
    <rPh sb="30" eb="32">
      <t>ニュウサツ</t>
    </rPh>
    <rPh sb="32" eb="34">
      <t>ケッカ</t>
    </rPh>
    <rPh sb="34" eb="36">
      <t>イチラン</t>
    </rPh>
    <phoneticPr fontId="4"/>
  </si>
  <si>
    <t>支出予定額
（税込）</t>
    <rPh sb="0" eb="4">
      <t>シシュツヨテイ</t>
    </rPh>
    <rPh sb="4" eb="5">
      <t>ガク</t>
    </rPh>
    <rPh sb="7" eb="9">
      <t>ゼイコ</t>
    </rPh>
    <phoneticPr fontId="9"/>
  </si>
  <si>
    <t>単価（税抜）</t>
    <rPh sb="0" eb="2">
      <t>タンカ</t>
    </rPh>
    <rPh sb="3" eb="5">
      <t>ゼイヌキ</t>
    </rPh>
    <phoneticPr fontId="4"/>
  </si>
  <si>
    <t>単価（税込）</t>
    <rPh sb="0" eb="2">
      <t>タンカ</t>
    </rPh>
    <rPh sb="3" eb="5">
      <t>ゼイコミ</t>
    </rPh>
    <phoneticPr fontId="4"/>
  </si>
  <si>
    <t>償還価格</t>
    <rPh sb="0" eb="4">
      <t>ショウカンカカク</t>
    </rPh>
    <phoneticPr fontId="9"/>
  </si>
  <si>
    <t>入札（見積）価格</t>
    <rPh sb="0" eb="2">
      <t>ニュウサツ</t>
    </rPh>
    <rPh sb="3" eb="5">
      <t>ミツ</t>
    </rPh>
    <rPh sb="6" eb="8">
      <t>カカク</t>
    </rPh>
    <phoneticPr fontId="24"/>
  </si>
  <si>
    <t>令和８年度 医療材料の特定調達に係る一般競争入札品目一覧</t>
    <rPh sb="0" eb="2">
      <t>レイワ</t>
    </rPh>
    <rPh sb="3" eb="5">
      <t>ネンド</t>
    </rPh>
    <rPh sb="6" eb="8">
      <t>イリョウ</t>
    </rPh>
    <rPh sb="8" eb="10">
      <t>ザイリョウ</t>
    </rPh>
    <rPh sb="11" eb="13">
      <t>トクテイ</t>
    </rPh>
    <rPh sb="13" eb="15">
      <t>チョウタツ</t>
    </rPh>
    <rPh sb="16" eb="17">
      <t>カカ</t>
    </rPh>
    <rPh sb="18" eb="20">
      <t>イッパン</t>
    </rPh>
    <rPh sb="20" eb="22">
      <t>キョウソウ</t>
    </rPh>
    <rPh sb="22" eb="24">
      <t>ニュウサツ</t>
    </rPh>
    <rPh sb="24" eb="26">
      <t>ヒンモク</t>
    </rPh>
    <rPh sb="26" eb="28">
      <t>イチラン</t>
    </rPh>
    <phoneticPr fontId="4"/>
  </si>
  <si>
    <t>ボストンサイエンティフィック</t>
    <phoneticPr fontId="4"/>
  </si>
  <si>
    <t>SENTINEL 脳塞栓保護ﾃﾞﾊﾞｲｽ</t>
  </si>
  <si>
    <t>SENTINEL</t>
  </si>
  <si>
    <t>CMS15-10C-US</t>
  </si>
  <si>
    <t>予定数量（11ヶ月）</t>
    <rPh sb="0" eb="2">
      <t>ヨテイ</t>
    </rPh>
    <rPh sb="2" eb="4">
      <t>スウリョウ</t>
    </rPh>
    <rPh sb="8" eb="9">
      <t>ゲツ</t>
    </rPh>
    <phoneticPr fontId="4"/>
  </si>
  <si>
    <t>令和８年度特定保険医療材料の特定調達に係る一般競争入札品目一覧</t>
    <rPh sb="0" eb="2">
      <t>レイワ</t>
    </rPh>
    <rPh sb="3" eb="5">
      <t>ネンド</t>
    </rPh>
    <rPh sb="5" eb="7">
      <t>トクテイ</t>
    </rPh>
    <rPh sb="7" eb="9">
      <t>ホケン</t>
    </rPh>
    <rPh sb="9" eb="11">
      <t>イリョウ</t>
    </rPh>
    <rPh sb="11" eb="13">
      <t>ザイリョウ</t>
    </rPh>
    <rPh sb="14" eb="16">
      <t>トクテイ</t>
    </rPh>
    <rPh sb="16" eb="18">
      <t>チョウタツ</t>
    </rPh>
    <rPh sb="19" eb="20">
      <t>カカ</t>
    </rPh>
    <rPh sb="21" eb="23">
      <t>イッパン</t>
    </rPh>
    <rPh sb="23" eb="25">
      <t>キョウソウ</t>
    </rPh>
    <rPh sb="25" eb="27">
      <t>ニュウサツ</t>
    </rPh>
    <rPh sb="27" eb="29">
      <t>ヒンモク</t>
    </rPh>
    <rPh sb="29" eb="31">
      <t>イチラン</t>
    </rPh>
    <phoneticPr fontId="4"/>
  </si>
  <si>
    <t>令和８年度医療材料の特定調達に係る一般競争入札　入札書別紙</t>
    <rPh sb="0" eb="2">
      <t>レイワ</t>
    </rPh>
    <rPh sb="3" eb="5">
      <t>ネンド</t>
    </rPh>
    <rPh sb="5" eb="7">
      <t>イリョウ</t>
    </rPh>
    <rPh sb="7" eb="9">
      <t>ザイリョウ</t>
    </rPh>
    <rPh sb="10" eb="12">
      <t>トクテイ</t>
    </rPh>
    <rPh sb="12" eb="14">
      <t>チョウタツ</t>
    </rPh>
    <rPh sb="15" eb="16">
      <t>カカ</t>
    </rPh>
    <rPh sb="17" eb="19">
      <t>イッパン</t>
    </rPh>
    <rPh sb="19" eb="21">
      <t>キョウソウ</t>
    </rPh>
    <rPh sb="21" eb="23">
      <t>ニュウサツ</t>
    </rPh>
    <rPh sb="24" eb="27">
      <t>ニュウサツショ</t>
    </rPh>
    <rPh sb="27" eb="29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</si>
</sst>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176" formatCode="&quot;¥&quot;#,##0;\-&quot;¥&quot;#,##0"/>
    <numFmt numFmtId="177" formatCode="&quot;¥&quot;#,##0_);[Red]\(&quot;¥&quot;#,##0\)"/>
    <numFmt numFmtId="178" formatCode="#,##0_);[Red]\(#,##0\)"/>
    <numFmt numFmtId="179" formatCode="&quot;¥&quot;#,##0.00;\-&quot;¥&quot;#,##0.00"/>
    <numFmt numFmtId="180" formatCode="&quot;¥&quot;#,##0.00_);[Red]\(&quot;¥&quot;#,##0.00\)"/>
  </numFmts>
  <fonts count="3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9"/>
      <color indexed="8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  <xf numFmtId="38" fontId="1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9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5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5" fontId="3" fillId="0" borderId="1" xfId="2" applyNumberFormat="1" applyFont="1" applyBorder="1" applyAlignment="1">
      <alignment horizontal="center" vertical="center" shrinkToFit="1"/>
    </xf>
    <xf numFmtId="0" fontId="3" fillId="0" borderId="1" xfId="2" applyFont="1" applyBorder="1" applyAlignment="1">
      <alignment vertical="center" shrinkToFit="1"/>
    </xf>
    <xf numFmtId="0" fontId="7" fillId="0" borderId="0" xfId="0" applyFont="1">
      <alignment vertical="center"/>
    </xf>
    <xf numFmtId="177" fontId="6" fillId="0" borderId="0" xfId="0" applyNumberFormat="1" applyFont="1" applyAlignment="1">
      <alignment vertical="center" shrinkToFit="1"/>
    </xf>
    <xf numFmtId="177" fontId="8" fillId="0" borderId="1" xfId="0" applyNumberFormat="1" applyFont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 wrapText="1" shrinkToFit="1"/>
    </xf>
    <xf numFmtId="5" fontId="8" fillId="0" borderId="0" xfId="0" applyNumberFormat="1" applyFont="1" applyAlignment="1">
      <alignment vertical="center" shrinkToFit="1"/>
    </xf>
    <xf numFmtId="5" fontId="12" fillId="0" borderId="1" xfId="0" applyNumberFormat="1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5" fontId="11" fillId="0" borderId="0" xfId="0" applyNumberFormat="1" applyFont="1" applyAlignment="1">
      <alignment vertical="center" shrinkToFit="1"/>
    </xf>
    <xf numFmtId="7" fontId="11" fillId="0" borderId="0" xfId="0" applyNumberFormat="1" applyFont="1" applyAlignment="1">
      <alignment vertical="center" shrinkToFit="1"/>
    </xf>
    <xf numFmtId="5" fontId="11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 shrinkToFit="1"/>
    </xf>
    <xf numFmtId="7" fontId="12" fillId="0" borderId="1" xfId="0" applyNumberFormat="1" applyFont="1" applyBorder="1" applyAlignment="1">
      <alignment horizontal="center" vertical="center" wrapText="1" shrinkToFit="1"/>
    </xf>
    <xf numFmtId="7" fontId="11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14" fillId="0" borderId="0" xfId="0" applyFont="1" applyAlignment="1">
      <alignment vertical="center" shrinkToFit="1"/>
    </xf>
    <xf numFmtId="0" fontId="16" fillId="0" borderId="0" xfId="4" applyFont="1">
      <alignment vertical="center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horizontal="left" vertical="center" wrapText="1"/>
    </xf>
    <xf numFmtId="0" fontId="16" fillId="0" borderId="0" xfId="4" applyFont="1" applyAlignment="1">
      <alignment vertical="center" wrapText="1"/>
    </xf>
    <xf numFmtId="0" fontId="16" fillId="0" borderId="2" xfId="4" applyFont="1" applyBorder="1" applyAlignment="1">
      <alignment horizontal="center" vertical="center" wrapText="1"/>
    </xf>
    <xf numFmtId="7" fontId="8" fillId="0" borderId="1" xfId="0" applyNumberFormat="1" applyFont="1" applyBorder="1" applyAlignment="1">
      <alignment horizontal="center" vertical="center" wrapText="1" shrinkToFit="1"/>
    </xf>
    <xf numFmtId="5" fontId="12" fillId="2" borderId="1" xfId="0" applyNumberFormat="1" applyFont="1" applyFill="1" applyBorder="1" applyAlignment="1">
      <alignment horizontal="center" vertical="center" wrapText="1" shrinkToFit="1"/>
    </xf>
    <xf numFmtId="5" fontId="12" fillId="2" borderId="1" xfId="0" applyNumberFormat="1" applyFont="1" applyFill="1" applyBorder="1" applyAlignment="1">
      <alignment horizontal="center" vertical="center" shrinkToFit="1"/>
    </xf>
    <xf numFmtId="0" fontId="7" fillId="3" borderId="0" xfId="0" applyFont="1" applyFill="1">
      <alignment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left" vertical="center" wrapText="1" shrinkToFit="1"/>
    </xf>
    <xf numFmtId="0" fontId="14" fillId="3" borderId="0" xfId="0" applyFont="1" applyFill="1" applyAlignment="1">
      <alignment vertical="center" shrinkToFit="1"/>
    </xf>
    <xf numFmtId="0" fontId="3" fillId="3" borderId="1" xfId="2" applyFont="1" applyFill="1" applyBorder="1" applyAlignment="1">
      <alignment horizontal="center" vertical="center" shrinkToFit="1"/>
    </xf>
    <xf numFmtId="0" fontId="3" fillId="3" borderId="1" xfId="2" applyFont="1" applyFill="1" applyBorder="1" applyAlignment="1">
      <alignment horizontal="center" vertical="center" wrapText="1" shrinkToFit="1"/>
    </xf>
    <xf numFmtId="0" fontId="3" fillId="3" borderId="1" xfId="2" applyFont="1" applyFill="1" applyBorder="1" applyAlignment="1">
      <alignment horizontal="left" vertical="center" wrapText="1" shrinkToFit="1"/>
    </xf>
    <xf numFmtId="177" fontId="16" fillId="0" borderId="0" xfId="4" applyNumberFormat="1" applyFont="1">
      <alignment vertical="center"/>
    </xf>
    <xf numFmtId="177" fontId="16" fillId="0" borderId="2" xfId="4" applyNumberFormat="1" applyFont="1" applyBorder="1" applyAlignment="1">
      <alignment horizontal="center" vertical="center" wrapText="1"/>
    </xf>
    <xf numFmtId="177" fontId="16" fillId="0" borderId="0" xfId="5" applyNumberFormat="1" applyFont="1" applyAlignment="1">
      <alignment horizontal="right" vertical="center"/>
    </xf>
    <xf numFmtId="177" fontId="13" fillId="0" borderId="2" xfId="5" applyNumberFormat="1" applyFont="1" applyFill="1" applyBorder="1" applyAlignment="1">
      <alignment horizontal="center" vertical="center" wrapText="1"/>
    </xf>
    <xf numFmtId="0" fontId="2" fillId="3" borderId="1" xfId="2" applyFill="1" applyBorder="1" applyAlignment="1">
      <alignment horizontal="center" vertical="center" wrapText="1" shrinkToFit="1"/>
    </xf>
    <xf numFmtId="0" fontId="2" fillId="3" borderId="1" xfId="2" applyFill="1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 wrapText="1" shrinkToFit="1"/>
    </xf>
    <xf numFmtId="38" fontId="16" fillId="0" borderId="0" xfId="1" applyFont="1" applyAlignment="1">
      <alignment horizontal="center" vertical="center"/>
    </xf>
    <xf numFmtId="38" fontId="13" fillId="0" borderId="2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left" vertical="center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176" fontId="3" fillId="0" borderId="0" xfId="2" applyNumberFormat="1" applyFont="1" applyAlignment="1">
      <alignment horizontal="right" vertical="center" shrinkToFit="1"/>
    </xf>
    <xf numFmtId="6" fontId="3" fillId="0" borderId="0" xfId="2" applyNumberFormat="1" applyFont="1" applyAlignment="1">
      <alignment horizontal="right" vertical="center" shrinkToFit="1"/>
    </xf>
    <xf numFmtId="0" fontId="20" fillId="0" borderId="0" xfId="2" applyFont="1" applyAlignment="1">
      <alignment vertical="center" shrinkToFit="1"/>
    </xf>
    <xf numFmtId="7" fontId="21" fillId="0" borderId="0" xfId="0" applyNumberFormat="1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177" fontId="23" fillId="0" borderId="2" xfId="5" applyNumberFormat="1" applyFont="1" applyFill="1" applyBorder="1" applyAlignment="1">
      <alignment horizontal="right" vertical="center" shrinkToFit="1"/>
    </xf>
    <xf numFmtId="177" fontId="22" fillId="0" borderId="2" xfId="4" applyNumberFormat="1" applyFont="1" applyBorder="1">
      <alignment vertical="center"/>
    </xf>
    <xf numFmtId="0" fontId="22" fillId="0" borderId="2" xfId="4" applyFont="1" applyBorder="1" applyAlignment="1">
      <alignment horizontal="center" vertical="center" wrapText="1"/>
    </xf>
    <xf numFmtId="0" fontId="0" fillId="3" borderId="0" xfId="0" applyFill="1" applyAlignment="1">
      <alignment vertical="center" wrapText="1" shrinkToFit="1"/>
    </xf>
    <xf numFmtId="0" fontId="19" fillId="3" borderId="1" xfId="2" applyFont="1" applyFill="1" applyBorder="1" applyAlignment="1">
      <alignment vertical="center" shrinkToFit="1"/>
    </xf>
    <xf numFmtId="0" fontId="11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7" fontId="17" fillId="0" borderId="1" xfId="2" applyNumberFormat="1" applyFont="1" applyBorder="1" applyAlignment="1">
      <alignment vertical="center" shrinkToFit="1"/>
    </xf>
    <xf numFmtId="6" fontId="11" fillId="0" borderId="1" xfId="1" applyNumberFormat="1" applyFont="1" applyBorder="1" applyAlignment="1">
      <alignment horizontal="center" vertical="center" shrinkToFit="1"/>
    </xf>
    <xf numFmtId="0" fontId="19" fillId="3" borderId="1" xfId="2" applyFont="1" applyFill="1" applyBorder="1" applyAlignment="1">
      <alignment horizontal="center" vertical="center" shrinkToFit="1"/>
    </xf>
    <xf numFmtId="0" fontId="2" fillId="3" borderId="1" xfId="2" applyFill="1" applyBorder="1" applyAlignment="1">
      <alignment vertical="center" shrinkToFit="1"/>
    </xf>
    <xf numFmtId="178" fontId="25" fillId="0" borderId="2" xfId="3" applyNumberFormat="1" applyFont="1" applyFill="1" applyBorder="1" applyAlignment="1">
      <alignment horizontal="center" vertical="center" wrapText="1" shrinkToFit="1"/>
    </xf>
    <xf numFmtId="5" fontId="3" fillId="3" borderId="1" xfId="2" applyNumberFormat="1" applyFont="1" applyFill="1" applyBorder="1" applyAlignment="1">
      <alignment horizontal="center" vertical="center" shrinkToFit="1"/>
    </xf>
    <xf numFmtId="0" fontId="26" fillId="0" borderId="3" xfId="6" applyFont="1" applyBorder="1" applyAlignment="1">
      <alignment vertical="center" wrapText="1"/>
    </xf>
    <xf numFmtId="0" fontId="27" fillId="0" borderId="1" xfId="2" applyFont="1" applyBorder="1" applyAlignment="1">
      <alignment vertical="center" wrapText="1" shrinkToFit="1"/>
    </xf>
    <xf numFmtId="0" fontId="2" fillId="0" borderId="1" xfId="2" applyBorder="1" applyAlignment="1">
      <alignment horizontal="right" vertical="center" shrinkToFit="1"/>
    </xf>
    <xf numFmtId="0" fontId="2" fillId="0" borderId="1" xfId="2" applyBorder="1" applyAlignment="1">
      <alignment horizontal="center" vertical="center" shrinkToFit="1"/>
    </xf>
    <xf numFmtId="5" fontId="2" fillId="0" borderId="1" xfId="2" applyNumberFormat="1" applyBorder="1" applyAlignment="1">
      <alignment horizontal="right" vertical="center" shrinkToFit="1"/>
    </xf>
    <xf numFmtId="176" fontId="2" fillId="0" borderId="1" xfId="2" applyNumberFormat="1" applyBorder="1" applyAlignment="1">
      <alignment horizontal="right" vertical="center" shrinkToFit="1"/>
    </xf>
    <xf numFmtId="179" fontId="2" fillId="0" borderId="1" xfId="2" applyNumberFormat="1" applyBorder="1" applyAlignment="1">
      <alignment horizontal="right" vertical="center" shrinkToFit="1"/>
    </xf>
    <xf numFmtId="180" fontId="11" fillId="0" borderId="1" xfId="0" applyNumberFormat="1" applyFont="1" applyBorder="1" applyAlignment="1">
      <alignment vertical="center" shrinkToFit="1"/>
    </xf>
    <xf numFmtId="176" fontId="23" fillId="0" borderId="1" xfId="2" applyNumberFormat="1" applyFont="1" applyBorder="1" applyAlignment="1">
      <alignment horizontal="right" vertical="center" shrinkToFit="1"/>
    </xf>
    <xf numFmtId="0" fontId="23" fillId="0" borderId="1" xfId="2" applyFont="1" applyBorder="1" applyAlignment="1">
      <alignment horizontal="right" vertical="center" shrinkToFit="1"/>
    </xf>
    <xf numFmtId="0" fontId="23" fillId="0" borderId="1" xfId="2" applyFont="1" applyBorder="1" applyAlignment="1">
      <alignment vertical="center" wrapText="1" shrinkToFit="1"/>
    </xf>
    <xf numFmtId="0" fontId="22" fillId="0" borderId="3" xfId="6" applyFont="1" applyBorder="1" applyAlignment="1">
      <alignment vertical="center" wrapText="1"/>
    </xf>
    <xf numFmtId="7" fontId="28" fillId="3" borderId="1" xfId="2" applyNumberFormat="1" applyFont="1" applyFill="1" applyBorder="1" applyAlignment="1">
      <alignment horizontal="center" vertical="center" shrinkToFit="1"/>
    </xf>
    <xf numFmtId="5" fontId="28" fillId="3" borderId="1" xfId="2" applyNumberFormat="1" applyFont="1" applyFill="1" applyBorder="1" applyAlignment="1">
      <alignment horizontal="center" vertical="center" shrinkToFit="1"/>
    </xf>
    <xf numFmtId="0" fontId="29" fillId="3" borderId="1" xfId="2" applyFont="1" applyFill="1" applyBorder="1" applyAlignment="1">
      <alignment horizontal="center" vertical="center" shrinkToFit="1"/>
    </xf>
    <xf numFmtId="7" fontId="30" fillId="3" borderId="1" xfId="2" applyNumberFormat="1" applyFont="1" applyFill="1" applyBorder="1" applyAlignment="1">
      <alignment horizontal="center" vertical="center" shrinkToFit="1"/>
    </xf>
    <xf numFmtId="0" fontId="30" fillId="0" borderId="1" xfId="2" applyFont="1" applyBorder="1" applyAlignment="1">
      <alignment horizontal="left" vertical="center" shrinkToFit="1"/>
    </xf>
  </cellXfs>
  <cellStyles count="7">
    <cellStyle name="桁区切り" xfId="1" builtinId="6"/>
    <cellStyle name="桁区切り 2" xfId="3" xr:uid="{9472BBFE-EC20-4CDD-A2A9-207938C18E40}"/>
    <cellStyle name="桁区切り 3" xfId="5" xr:uid="{EC1005A6-8B02-4384-BAEF-E8C123A3153E}"/>
    <cellStyle name="標準" xfId="0" builtinId="0"/>
    <cellStyle name="標準 2" xfId="4" xr:uid="{3BB1F5C4-C319-45ED-B952-4E131388CB64}"/>
    <cellStyle name="標準 4" xfId="6" xr:uid="{58483A4C-D884-419C-ACE8-C243E0CF2A7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"/>
  <sheetViews>
    <sheetView view="pageBreakPreview" zoomScaleNormal="100" zoomScaleSheetLayoutView="100" workbookViewId="0">
      <pane xSplit="5" ySplit="3" topLeftCell="F4" activePane="bottomRight" state="frozen"/>
      <selection pane="topRight" activeCell="F1" sqref="F1"/>
      <selection pane="bottomLeft" activeCell="A2" sqref="A2"/>
      <selection pane="bottomRight" activeCell="K4" sqref="K4"/>
    </sheetView>
  </sheetViews>
  <sheetFormatPr defaultColWidth="9" defaultRowHeight="18" x14ac:dyDescent="0.45"/>
  <cols>
    <col min="1" max="1" width="2" style="1" customWidth="1"/>
    <col min="2" max="2" width="3" style="1" bestFit="1" customWidth="1"/>
    <col min="3" max="3" width="14" style="3" customWidth="1"/>
    <col min="4" max="4" width="26.69921875" style="3" customWidth="1"/>
    <col min="5" max="5" width="11.69921875" style="3" customWidth="1"/>
    <col min="6" max="6" width="15.59765625" style="3" customWidth="1"/>
    <col min="7" max="7" width="6.59765625" style="1" customWidth="1"/>
    <col min="8" max="8" width="5.3984375" style="62" bestFit="1" customWidth="1"/>
    <col min="9" max="9" width="12.796875" style="2" customWidth="1"/>
    <col min="10" max="10" width="13" style="62" hidden="1" customWidth="1"/>
    <col min="11" max="11" width="13.19921875" style="1" customWidth="1"/>
    <col min="12" max="12" width="12.3984375" style="1" customWidth="1"/>
    <col min="13" max="13" width="14.09765625" style="9" customWidth="1"/>
    <col min="14" max="16384" width="9" style="1"/>
  </cols>
  <sheetData>
    <row r="1" spans="1:22" ht="19.8" x14ac:dyDescent="0.45">
      <c r="A1" s="8" t="s">
        <v>66</v>
      </c>
    </row>
    <row r="2" spans="1:22" ht="9" customHeight="1" x14ac:dyDescent="0.45"/>
    <row r="3" spans="1:22" ht="32.25" customHeight="1" x14ac:dyDescent="0.45">
      <c r="B3" s="4" t="s">
        <v>31</v>
      </c>
      <c r="C3" s="5" t="s">
        <v>0</v>
      </c>
      <c r="D3" s="5" t="s">
        <v>1</v>
      </c>
      <c r="E3" s="5" t="s">
        <v>2</v>
      </c>
      <c r="F3" s="5" t="s">
        <v>3</v>
      </c>
      <c r="G3" s="5" t="s">
        <v>71</v>
      </c>
      <c r="H3" s="4" t="s">
        <v>4</v>
      </c>
      <c r="I3" s="6" t="s">
        <v>5</v>
      </c>
      <c r="J3" s="4" t="s">
        <v>6</v>
      </c>
      <c r="K3" s="5" t="s">
        <v>62</v>
      </c>
      <c r="L3" s="5" t="s">
        <v>63</v>
      </c>
      <c r="M3" s="10" t="s">
        <v>32</v>
      </c>
    </row>
    <row r="4" spans="1:22" ht="26.25" customHeight="1" x14ac:dyDescent="0.45">
      <c r="B4" s="7">
        <v>1</v>
      </c>
      <c r="C4" s="80" t="s">
        <v>67</v>
      </c>
      <c r="D4" s="79" t="s">
        <v>68</v>
      </c>
      <c r="E4" s="79" t="s">
        <v>69</v>
      </c>
      <c r="F4" s="79" t="s">
        <v>70</v>
      </c>
      <c r="G4" s="81">
        <v>241</v>
      </c>
      <c r="H4" s="82" t="s">
        <v>14</v>
      </c>
      <c r="I4" s="83">
        <v>520000</v>
      </c>
      <c r="J4" s="82" t="s">
        <v>12</v>
      </c>
      <c r="K4" s="84">
        <v>482181</v>
      </c>
      <c r="L4" s="85">
        <f>K4*1.1</f>
        <v>530399.10000000009</v>
      </c>
      <c r="M4" s="86">
        <f>G4*L4</f>
        <v>127826183.10000002</v>
      </c>
    </row>
    <row r="9" spans="1:22" x14ac:dyDescent="0.45">
      <c r="C9" s="56" t="s">
        <v>25</v>
      </c>
      <c r="D9" s="56" t="s">
        <v>29</v>
      </c>
      <c r="E9" s="56" t="s">
        <v>13</v>
      </c>
      <c r="F9" s="56" t="s">
        <v>30</v>
      </c>
      <c r="G9" s="57">
        <v>104</v>
      </c>
      <c r="H9" s="63" t="s">
        <v>14</v>
      </c>
      <c r="I9" s="59">
        <v>3740000</v>
      </c>
      <c r="J9" s="64" t="s">
        <v>12</v>
      </c>
      <c r="K9" s="58">
        <v>3365600</v>
      </c>
      <c r="L9" s="56" t="s">
        <v>57</v>
      </c>
      <c r="M9" s="57">
        <v>104</v>
      </c>
      <c r="N9" s="57">
        <v>104</v>
      </c>
      <c r="O9" s="56" t="s">
        <v>14</v>
      </c>
      <c r="P9" s="57">
        <v>1</v>
      </c>
      <c r="Q9" s="58">
        <v>3740000</v>
      </c>
      <c r="R9" s="59">
        <v>3740000</v>
      </c>
      <c r="S9" s="57">
        <v>26</v>
      </c>
      <c r="T9" s="60" t="s">
        <v>12</v>
      </c>
      <c r="U9" s="58">
        <v>3365600</v>
      </c>
      <c r="V9" s="61">
        <v>385024640.00000006</v>
      </c>
    </row>
    <row r="10" spans="1:22" x14ac:dyDescent="0.45">
      <c r="C10" s="56" t="s">
        <v>15</v>
      </c>
      <c r="D10" s="56" t="s">
        <v>16</v>
      </c>
      <c r="E10" s="56" t="s">
        <v>19</v>
      </c>
      <c r="F10" s="56" t="s">
        <v>20</v>
      </c>
      <c r="G10" s="57">
        <v>52</v>
      </c>
      <c r="H10" s="63" t="s">
        <v>11</v>
      </c>
      <c r="I10" s="59">
        <v>4720000</v>
      </c>
      <c r="J10" s="63" t="s">
        <v>12</v>
      </c>
      <c r="K10" s="58">
        <v>4205520</v>
      </c>
      <c r="L10" s="56" t="s">
        <v>57</v>
      </c>
      <c r="M10" s="57">
        <v>52</v>
      </c>
      <c r="N10" s="57">
        <v>52</v>
      </c>
      <c r="O10" s="56" t="s">
        <v>11</v>
      </c>
      <c r="P10" s="57">
        <v>1</v>
      </c>
      <c r="Q10" s="58">
        <v>4720000</v>
      </c>
      <c r="R10" s="59">
        <v>4720000</v>
      </c>
      <c r="S10" s="57">
        <v>7</v>
      </c>
      <c r="T10" s="56" t="s">
        <v>12</v>
      </c>
      <c r="U10" s="58">
        <v>4205520</v>
      </c>
      <c r="V10" s="61">
        <v>240555744.00000003</v>
      </c>
    </row>
    <row r="11" spans="1:22" x14ac:dyDescent="0.45">
      <c r="C11" s="56" t="s">
        <v>7</v>
      </c>
      <c r="D11" s="56" t="s">
        <v>58</v>
      </c>
      <c r="E11" s="56" t="s">
        <v>13</v>
      </c>
      <c r="F11" s="56" t="s">
        <v>59</v>
      </c>
      <c r="G11" s="57">
        <v>49</v>
      </c>
      <c r="H11" s="63" t="s">
        <v>14</v>
      </c>
      <c r="I11" s="59">
        <v>3740000</v>
      </c>
      <c r="J11" s="63" t="s">
        <v>12</v>
      </c>
      <c r="K11" s="58">
        <v>3328600</v>
      </c>
      <c r="L11" s="56" t="s">
        <v>57</v>
      </c>
      <c r="M11" s="57">
        <v>49</v>
      </c>
      <c r="N11" s="57">
        <v>49</v>
      </c>
      <c r="O11" s="56" t="s">
        <v>14</v>
      </c>
      <c r="P11" s="57">
        <v>1</v>
      </c>
      <c r="Q11" s="58">
        <v>3740000</v>
      </c>
      <c r="R11" s="59">
        <v>3740000</v>
      </c>
      <c r="S11" s="57">
        <v>7</v>
      </c>
      <c r="T11" s="56" t="s">
        <v>12</v>
      </c>
      <c r="U11" s="58">
        <v>3328600</v>
      </c>
      <c r="V11" s="61">
        <v>179411540</v>
      </c>
    </row>
    <row r="12" spans="1:22" x14ac:dyDescent="0.45">
      <c r="C12" s="56" t="s">
        <v>15</v>
      </c>
      <c r="D12" s="56" t="s">
        <v>16</v>
      </c>
      <c r="E12" s="56" t="s">
        <v>21</v>
      </c>
      <c r="F12" s="56" t="s">
        <v>22</v>
      </c>
      <c r="G12" s="57">
        <v>24</v>
      </c>
      <c r="H12" s="63" t="s">
        <v>11</v>
      </c>
      <c r="I12" s="59">
        <v>4720000</v>
      </c>
      <c r="J12" s="63" t="s">
        <v>12</v>
      </c>
      <c r="K12" s="58">
        <v>4205520</v>
      </c>
      <c r="L12" s="56" t="s">
        <v>57</v>
      </c>
      <c r="M12" s="57">
        <v>24</v>
      </c>
      <c r="N12" s="57">
        <v>24</v>
      </c>
      <c r="O12" s="56" t="s">
        <v>11</v>
      </c>
      <c r="P12" s="57">
        <v>1</v>
      </c>
      <c r="Q12" s="58">
        <v>4720000</v>
      </c>
      <c r="R12" s="59">
        <v>4720000</v>
      </c>
      <c r="S12" s="57">
        <v>7</v>
      </c>
      <c r="T12" s="56" t="s">
        <v>12</v>
      </c>
      <c r="U12" s="58">
        <v>4205520</v>
      </c>
      <c r="V12" s="61">
        <v>111025728.00000001</v>
      </c>
    </row>
    <row r="13" spans="1:22" x14ac:dyDescent="0.45">
      <c r="C13" s="56" t="s">
        <v>15</v>
      </c>
      <c r="D13" s="56" t="s">
        <v>16</v>
      </c>
      <c r="E13" s="56" t="s">
        <v>17</v>
      </c>
      <c r="F13" s="56" t="s">
        <v>18</v>
      </c>
      <c r="G13" s="57">
        <v>17</v>
      </c>
      <c r="H13" s="63" t="s">
        <v>11</v>
      </c>
      <c r="I13" s="59">
        <v>4720000</v>
      </c>
      <c r="J13" s="63" t="s">
        <v>12</v>
      </c>
      <c r="K13" s="58">
        <v>4205520</v>
      </c>
      <c r="L13" s="56" t="s">
        <v>57</v>
      </c>
      <c r="M13" s="57">
        <v>17</v>
      </c>
      <c r="N13" s="57">
        <v>17</v>
      </c>
      <c r="O13" s="56" t="s">
        <v>11</v>
      </c>
      <c r="P13" s="57">
        <v>1</v>
      </c>
      <c r="Q13" s="58">
        <v>4720000</v>
      </c>
      <c r="R13" s="59">
        <v>4720000</v>
      </c>
      <c r="S13" s="57">
        <v>7</v>
      </c>
      <c r="T13" s="56" t="s">
        <v>12</v>
      </c>
      <c r="U13" s="58">
        <v>4205520</v>
      </c>
      <c r="V13" s="61">
        <v>78643224</v>
      </c>
    </row>
    <row r="14" spans="1:22" x14ac:dyDescent="0.45">
      <c r="C14" s="56" t="s">
        <v>7</v>
      </c>
      <c r="D14" s="56" t="s">
        <v>8</v>
      </c>
      <c r="E14" s="56" t="s">
        <v>9</v>
      </c>
      <c r="F14" s="56" t="s">
        <v>10</v>
      </c>
      <c r="G14" s="57">
        <v>34</v>
      </c>
      <c r="H14" s="63" t="s">
        <v>11</v>
      </c>
      <c r="I14" s="59">
        <v>2250000</v>
      </c>
      <c r="J14" s="63" t="s">
        <v>12</v>
      </c>
      <c r="K14" s="58">
        <v>2047500</v>
      </c>
      <c r="L14" s="56" t="s">
        <v>57</v>
      </c>
      <c r="M14" s="57">
        <v>34</v>
      </c>
      <c r="N14" s="57">
        <v>34</v>
      </c>
      <c r="O14" s="56" t="s">
        <v>11</v>
      </c>
      <c r="P14" s="57">
        <v>1</v>
      </c>
      <c r="Q14" s="58">
        <v>2250000</v>
      </c>
      <c r="R14" s="59">
        <v>2250000</v>
      </c>
      <c r="S14" s="57">
        <v>7</v>
      </c>
      <c r="T14" s="56" t="s">
        <v>12</v>
      </c>
      <c r="U14" s="58">
        <v>2047500</v>
      </c>
      <c r="V14" s="61">
        <v>76576500</v>
      </c>
    </row>
    <row r="15" spans="1:22" x14ac:dyDescent="0.45">
      <c r="C15" s="56" t="s">
        <v>25</v>
      </c>
      <c r="D15" s="56" t="s">
        <v>26</v>
      </c>
      <c r="E15" s="56" t="s">
        <v>24</v>
      </c>
      <c r="F15" s="56" t="s">
        <v>27</v>
      </c>
      <c r="G15" s="57">
        <v>15</v>
      </c>
      <c r="H15" s="63" t="s">
        <v>14</v>
      </c>
      <c r="I15" s="59">
        <v>4750000</v>
      </c>
      <c r="J15" s="63" t="s">
        <v>23</v>
      </c>
      <c r="K15" s="58">
        <v>4203750</v>
      </c>
      <c r="L15" s="56" t="s">
        <v>57</v>
      </c>
      <c r="M15" s="57">
        <v>15</v>
      </c>
      <c r="N15" s="57">
        <v>15</v>
      </c>
      <c r="O15" s="56" t="s">
        <v>14</v>
      </c>
      <c r="P15" s="57">
        <v>1</v>
      </c>
      <c r="Q15" s="58">
        <v>4750000</v>
      </c>
      <c r="R15" s="59">
        <v>4750000</v>
      </c>
      <c r="S15" s="57">
        <v>25</v>
      </c>
      <c r="T15" s="56" t="s">
        <v>23</v>
      </c>
      <c r="U15" s="58">
        <v>4203750</v>
      </c>
      <c r="V15" s="61">
        <v>69361875</v>
      </c>
    </row>
  </sheetData>
  <phoneticPr fontId="4"/>
  <printOptions horizontalCentered="1"/>
  <pageMargins left="0.31496062992125984" right="0.35433070866141736" top="1.2204724409448819" bottom="0.74803149606299213" header="1.6535433070866143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0A72-9799-4C6A-AE6F-9E556F3A1375}">
  <sheetPr>
    <pageSetUpPr fitToPage="1"/>
  </sheetPr>
  <dimension ref="A1:H4"/>
  <sheetViews>
    <sheetView workbookViewId="0">
      <pane xSplit="5" ySplit="3" topLeftCell="F4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ColWidth="9" defaultRowHeight="18" x14ac:dyDescent="0.45"/>
  <cols>
    <col min="1" max="1" width="2" style="1" customWidth="1"/>
    <col min="2" max="2" width="3" style="1" bestFit="1" customWidth="1"/>
    <col min="3" max="3" width="18.8984375" style="3" customWidth="1"/>
    <col min="4" max="4" width="22.8984375" style="3" customWidth="1"/>
    <col min="5" max="5" width="17.09765625" style="3" customWidth="1"/>
    <col min="6" max="6" width="11.5" style="3" bestFit="1" customWidth="1"/>
    <col min="7" max="7" width="6.59765625" style="1" customWidth="1"/>
    <col min="8" max="8" width="5.3984375" style="1" bestFit="1" customWidth="1"/>
    <col min="9" max="16384" width="9" style="1"/>
  </cols>
  <sheetData>
    <row r="1" spans="1:8" ht="19.8" x14ac:dyDescent="0.45">
      <c r="A1" s="8" t="s">
        <v>72</v>
      </c>
    </row>
    <row r="2" spans="1:8" ht="9" customHeight="1" x14ac:dyDescent="0.45"/>
    <row r="3" spans="1:8" ht="32.25" customHeight="1" x14ac:dyDescent="0.45">
      <c r="B3" s="4" t="str">
        <f>'入札品目一覧（起案用）'!B3</f>
        <v>№</v>
      </c>
      <c r="C3" s="5" t="str">
        <f>'入札品目一覧（起案用）'!C3</f>
        <v>メーカー</v>
      </c>
      <c r="D3" s="5" t="str">
        <f>'入札品目一覧（起案用）'!D3</f>
        <v>品名</v>
      </c>
      <c r="E3" s="5" t="str">
        <f>'入札品目一覧（起案用）'!E3</f>
        <v>規格</v>
      </c>
      <c r="F3" s="5" t="str">
        <f>'入札品目一覧（起案用）'!F3</f>
        <v>品番</v>
      </c>
      <c r="G3" s="5" t="str">
        <f>'入札品目一覧（起案用）'!G3</f>
        <v>予定数量（11ヶ月）</v>
      </c>
      <c r="H3" s="4" t="str">
        <f>'入札品目一覧（起案用）'!H3</f>
        <v>単位</v>
      </c>
    </row>
    <row r="4" spans="1:8" ht="26.25" customHeight="1" x14ac:dyDescent="0.45">
      <c r="B4" s="4">
        <f>'入札品目一覧（起案用）'!B4</f>
        <v>1</v>
      </c>
      <c r="C4" s="16" t="str">
        <f>'入札品目一覧（起案用）'!C4</f>
        <v>ボストンサイエンティフィック</v>
      </c>
      <c r="D4" s="16" t="str">
        <f>'入札品目一覧（起案用）'!D4</f>
        <v>SENTINEL 脳塞栓保護ﾃﾞﾊﾞｲｽ</v>
      </c>
      <c r="E4" s="16" t="str">
        <f>'入札品目一覧（起案用）'!E4</f>
        <v>SENTINEL</v>
      </c>
      <c r="F4" s="16" t="str">
        <f>'入札品目一覧（起案用）'!F4</f>
        <v>CMS15-10C-US</v>
      </c>
      <c r="G4" s="4">
        <f>'入札品目一覧（起案用）'!G4</f>
        <v>241</v>
      </c>
      <c r="H4" s="4" t="str">
        <f>'入札品目一覧（起案用）'!H4</f>
        <v>個</v>
      </c>
    </row>
  </sheetData>
  <phoneticPr fontId="9"/>
  <pageMargins left="0.43" right="0.35433070866141736" top="1.0236220472440944" bottom="0.74803149606299213" header="1.1417322834645669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EB51-6F4D-4BD6-A229-F45A55BF7531}">
  <sheetPr>
    <tabColor rgb="FF92D050"/>
    <pageSetUpPr fitToPage="1"/>
  </sheetPr>
  <dimension ref="B1:N3"/>
  <sheetViews>
    <sheetView view="pageBreakPreview" zoomScaleNormal="100" zoomScaleSheetLayoutView="100" workbookViewId="0">
      <selection activeCell="D3" sqref="D3"/>
    </sheetView>
  </sheetViews>
  <sheetFormatPr defaultColWidth="9" defaultRowHeight="30" customHeight="1" x14ac:dyDescent="0.45"/>
  <cols>
    <col min="1" max="1" width="1.5" style="28" customWidth="1"/>
    <col min="2" max="2" width="3.5" style="29" bestFit="1" customWidth="1"/>
    <col min="3" max="3" width="11.59765625" style="29" bestFit="1" customWidth="1"/>
    <col min="4" max="4" width="18.59765625" style="30" customWidth="1"/>
    <col min="5" max="5" width="30.59765625" style="30" customWidth="1"/>
    <col min="6" max="6" width="11.5" style="31" customWidth="1"/>
    <col min="7" max="7" width="15.8984375" style="31" customWidth="1"/>
    <col min="8" max="8" width="10.8984375" style="29" customWidth="1"/>
    <col min="9" max="9" width="7.296875" style="29" customWidth="1"/>
    <col min="10" max="10" width="14.796875" style="50" customWidth="1"/>
    <col min="11" max="11" width="15.59765625" style="45" customWidth="1"/>
    <col min="12" max="12" width="16.8984375" style="43" customWidth="1"/>
    <col min="13" max="16384" width="9" style="28"/>
  </cols>
  <sheetData>
    <row r="1" spans="2:14" ht="30" customHeight="1" x14ac:dyDescent="0.45">
      <c r="B1" s="28" t="s">
        <v>45</v>
      </c>
    </row>
    <row r="2" spans="2:14" ht="43.5" customHeight="1" x14ac:dyDescent="0.45">
      <c r="B2" s="32" t="str">
        <f>'入札品目一覧（起案用）'!B3</f>
        <v>№</v>
      </c>
      <c r="C2" s="32" t="e">
        <f>'入札品目一覧（起案用）'!#REF!</f>
        <v>#REF!</v>
      </c>
      <c r="D2" s="32" t="str">
        <f>'入札品目一覧（起案用）'!C3</f>
        <v>メーカー</v>
      </c>
      <c r="E2" s="32" t="str">
        <f>'入札品目一覧（起案用）'!D3</f>
        <v>品名</v>
      </c>
      <c r="F2" s="32" t="str">
        <f>'入札品目一覧（起案用）'!E3</f>
        <v>規格</v>
      </c>
      <c r="G2" s="32" t="str">
        <f>'入札品目一覧（起案用）'!F3</f>
        <v>品番</v>
      </c>
      <c r="H2" s="32" t="str">
        <f>'入札品目一覧（起案用）'!G3</f>
        <v>予定数量（11ヶ月）</v>
      </c>
      <c r="I2" s="32" t="str">
        <f>'入札品目一覧（起案用）'!H3</f>
        <v>単位</v>
      </c>
      <c r="J2" s="51" t="s">
        <v>44</v>
      </c>
      <c r="K2" s="46" t="s">
        <v>48</v>
      </c>
      <c r="L2" s="44" t="s">
        <v>61</v>
      </c>
    </row>
    <row r="3" spans="2:14" ht="35.1" customHeight="1" x14ac:dyDescent="0.45">
      <c r="B3" s="32">
        <f>'入札品目一覧（起案用）'!B4</f>
        <v>1</v>
      </c>
      <c r="C3" s="67" t="s">
        <v>28</v>
      </c>
      <c r="D3" s="89" t="s">
        <v>67</v>
      </c>
      <c r="E3" s="90" t="s">
        <v>68</v>
      </c>
      <c r="F3" s="90" t="s">
        <v>69</v>
      </c>
      <c r="G3" s="90" t="s">
        <v>70</v>
      </c>
      <c r="H3" s="88">
        <v>241</v>
      </c>
      <c r="I3" s="82" t="s">
        <v>14</v>
      </c>
      <c r="J3" s="87">
        <v>482181</v>
      </c>
      <c r="K3" s="65">
        <f>J3*1.1</f>
        <v>530399.10000000009</v>
      </c>
      <c r="L3" s="66">
        <f>K3*H3</f>
        <v>127826183.10000002</v>
      </c>
      <c r="N3" s="28">
        <v>2047500</v>
      </c>
    </row>
  </sheetData>
  <phoneticPr fontId="9"/>
  <dataValidations count="1">
    <dataValidation imeMode="off" allowBlank="1" showInputMessage="1" showErrorMessage="1" sqref="J2:K2" xr:uid="{54DC92AC-DE1F-4AD4-832D-59008F07AAF0}"/>
  </dataValidations>
  <pageMargins left="0.23622047244094491" right="0.19685039370078741" top="0.98425196850393704" bottom="0.47244094488188981" header="1.0629921259842521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C04E-086E-4DA6-AD4E-4983C452A07E}">
  <dimension ref="A1:I4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2" sqref="A2"/>
      <selection pane="bottomRight" activeCell="I4" sqref="I4"/>
    </sheetView>
  </sheetViews>
  <sheetFormatPr defaultColWidth="9" defaultRowHeight="13.2" x14ac:dyDescent="0.45"/>
  <cols>
    <col min="1" max="1" width="2" style="12" customWidth="1"/>
    <col min="2" max="2" width="3" style="12" bestFit="1" customWidth="1"/>
    <col min="3" max="3" width="18.59765625" style="17" customWidth="1"/>
    <col min="4" max="4" width="28.19921875" style="17" customWidth="1"/>
    <col min="5" max="5" width="14.3984375" style="17" customWidth="1"/>
    <col min="6" max="6" width="11.5" style="17" bestFit="1" customWidth="1"/>
    <col min="7" max="7" width="7.5" style="13" bestFit="1" customWidth="1"/>
    <col min="8" max="8" width="5.3984375" style="13" bestFit="1" customWidth="1"/>
    <col min="9" max="9" width="14.69921875" style="14" customWidth="1"/>
    <col min="10" max="16384" width="9" style="12"/>
  </cols>
  <sheetData>
    <row r="1" spans="1:9" ht="14.4" x14ac:dyDescent="0.45">
      <c r="A1" s="11"/>
      <c r="B1" s="11" t="s">
        <v>73</v>
      </c>
    </row>
    <row r="2" spans="1:9" ht="9" customHeight="1" x14ac:dyDescent="0.45"/>
    <row r="3" spans="1:9" ht="32.25" customHeight="1" x14ac:dyDescent="0.45">
      <c r="B3" s="4" t="str">
        <f>'入札品目一覧（起案用）'!B3</f>
        <v>№</v>
      </c>
      <c r="C3" s="5" t="str">
        <f>'入札品目一覧（起案用）'!C3</f>
        <v>メーカー</v>
      </c>
      <c r="D3" s="5" t="str">
        <f>'入札品目一覧（起案用）'!D3</f>
        <v>品名</v>
      </c>
      <c r="E3" s="5" t="str">
        <f>'入札品目一覧（起案用）'!E3</f>
        <v>規格</v>
      </c>
      <c r="F3" s="5" t="str">
        <f>'入札品目一覧（起案用）'!F3</f>
        <v>品番</v>
      </c>
      <c r="G3" s="5" t="str">
        <f>'入札品目一覧（起案用）'!G3</f>
        <v>予定数量（11ヶ月）</v>
      </c>
      <c r="H3" s="5" t="str">
        <f>'入札品目一覧（起案用）'!H3</f>
        <v>単位</v>
      </c>
      <c r="I3" s="15" t="s">
        <v>35</v>
      </c>
    </row>
    <row r="4" spans="1:9" ht="26.25" customHeight="1" x14ac:dyDescent="0.45">
      <c r="B4" s="4">
        <f>'入札品目一覧（起案用）'!B4</f>
        <v>1</v>
      </c>
      <c r="C4" s="16" t="str">
        <f>'入札品目一覧（起案用）'!C4</f>
        <v>ボストンサイエンティフィック</v>
      </c>
      <c r="D4" s="16" t="str">
        <f>'入札品目一覧（起案用）'!D4</f>
        <v>SENTINEL 脳塞栓保護ﾃﾞﾊﾞｲｽ</v>
      </c>
      <c r="E4" s="16" t="str">
        <f>'入札品目一覧（起案用）'!E4</f>
        <v>SENTINEL</v>
      </c>
      <c r="F4" s="16" t="str">
        <f>'入札品目一覧（起案用）'!F4</f>
        <v>CMS15-10C-US</v>
      </c>
      <c r="G4" s="49">
        <f>'入札品目一覧（起案用）'!G4</f>
        <v>241</v>
      </c>
      <c r="H4" s="5" t="str">
        <f>'入札品目一覧（起案用）'!H4</f>
        <v>個</v>
      </c>
      <c r="I4" s="20"/>
    </row>
  </sheetData>
  <phoneticPr fontId="9"/>
  <pageMargins left="0.31496062992125984" right="0.35433070866141736" top="1.1417322834645669" bottom="0.55118110236220474" header="1.6535433070866143" footer="0.31496062992125984"/>
  <pageSetup paperSize="9" scale="11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5D19-588C-41DD-A444-031996C981ED}">
  <sheetPr>
    <pageSetUpPr fitToPage="1"/>
  </sheetPr>
  <dimension ref="A1:S13"/>
  <sheetViews>
    <sheetView zoomScaleNormal="100" workbookViewId="0">
      <pane xSplit="6" ySplit="3" topLeftCell="G4" activePane="bottomRight" state="frozen"/>
      <selection pane="topRight" activeCell="F1" sqref="F1"/>
      <selection pane="bottomLeft" activeCell="A2" sqref="A2"/>
      <selection pane="bottomRight" activeCell="O26" sqref="O26"/>
    </sheetView>
  </sheetViews>
  <sheetFormatPr defaultColWidth="9" defaultRowHeight="13.2" x14ac:dyDescent="0.45"/>
  <cols>
    <col min="1" max="1" width="2" style="12" customWidth="1"/>
    <col min="2" max="2" width="3" style="12" bestFit="1" customWidth="1"/>
    <col min="3" max="3" width="9.19921875" style="12" hidden="1" customWidth="1"/>
    <col min="4" max="4" width="12" style="17" customWidth="1"/>
    <col min="5" max="5" width="23.69921875" style="17" customWidth="1"/>
    <col min="6" max="6" width="14.8984375" style="17" customWidth="1"/>
    <col min="7" max="7" width="11.5" style="17" bestFit="1" customWidth="1"/>
    <col min="8" max="8" width="7.5" style="13" bestFit="1" customWidth="1"/>
    <col min="9" max="9" width="5.3984375" style="13" bestFit="1" customWidth="1"/>
    <col min="10" max="10" width="11.59765625" style="14" customWidth="1"/>
    <col min="11" max="11" width="11" style="18" hidden="1" customWidth="1"/>
    <col min="12" max="13" width="10.19921875" style="18" hidden="1" customWidth="1"/>
    <col min="14" max="14" width="11.59765625" style="12" customWidth="1"/>
    <col min="15" max="16" width="11" style="24" customWidth="1"/>
    <col min="17" max="17" width="12.19921875" style="19" customWidth="1"/>
    <col min="18" max="18" width="15.8984375" style="19" customWidth="1"/>
    <col min="19" max="19" width="13" style="19" hidden="1" customWidth="1"/>
    <col min="20" max="16384" width="9" style="12"/>
  </cols>
  <sheetData>
    <row r="1" spans="1:19" ht="14.4" x14ac:dyDescent="0.45">
      <c r="A1" s="11"/>
      <c r="B1" s="11" t="s">
        <v>60</v>
      </c>
    </row>
    <row r="2" spans="1:19" ht="9" customHeight="1" x14ac:dyDescent="0.45"/>
    <row r="3" spans="1:19" ht="32.25" customHeight="1" x14ac:dyDescent="0.45">
      <c r="B3" s="4" t="str">
        <f>'入札品目一覧（起案用）'!B3</f>
        <v>№</v>
      </c>
      <c r="C3" s="4" t="e">
        <f>'入札品目一覧（起案用）'!#REF!</f>
        <v>#REF!</v>
      </c>
      <c r="D3" s="52" t="str">
        <f>'入札品目一覧（起案用）'!C3</f>
        <v>メーカー</v>
      </c>
      <c r="E3" s="5" t="str">
        <f>'入札品目一覧（起案用）'!D3</f>
        <v>品名</v>
      </c>
      <c r="F3" s="5" t="str">
        <f>'入札品目一覧（起案用）'!E3</f>
        <v>規格</v>
      </c>
      <c r="G3" s="5" t="str">
        <f>'入札品目一覧（起案用）'!F3</f>
        <v>品番</v>
      </c>
      <c r="H3" s="5" t="str">
        <f>'入札品目一覧（起案用）'!G3</f>
        <v>予定数量（11ヶ月）</v>
      </c>
      <c r="I3" s="5" t="str">
        <f>'入札品目一覧（起案用）'!H3</f>
        <v>単位</v>
      </c>
      <c r="J3" s="35" t="s">
        <v>40</v>
      </c>
      <c r="K3" s="34" t="s">
        <v>55</v>
      </c>
      <c r="L3" s="35" t="s">
        <v>37</v>
      </c>
      <c r="M3" s="34" t="s">
        <v>42</v>
      </c>
      <c r="N3" s="21" t="s">
        <v>38</v>
      </c>
      <c r="O3" s="21" t="s">
        <v>39</v>
      </c>
      <c r="P3" s="21" t="s">
        <v>64</v>
      </c>
      <c r="Q3" s="22" t="s">
        <v>43</v>
      </c>
      <c r="R3" s="22" t="s">
        <v>56</v>
      </c>
      <c r="S3" s="33" t="s">
        <v>49</v>
      </c>
    </row>
    <row r="4" spans="1:19" ht="35.1" customHeight="1" x14ac:dyDescent="0.45">
      <c r="B4" s="4">
        <f>'入札品目一覧（起案用）'!B4</f>
        <v>1</v>
      </c>
      <c r="C4" s="54" t="e">
        <f>'入札品目一覧（起案用）'!#REF!</f>
        <v>#REF!</v>
      </c>
      <c r="D4" s="53" t="str">
        <f>'入札品目一覧（起案用）'!C4</f>
        <v>ボストンサイエンティフィック</v>
      </c>
      <c r="E4" s="16" t="str">
        <f>'入札品目一覧（起案用）'!D4</f>
        <v>SENTINEL 脳塞栓保護ﾃﾞﾊﾞｲｽ</v>
      </c>
      <c r="F4" s="16" t="str">
        <f>'入札品目一覧（起案用）'!E4</f>
        <v>SENTINEL</v>
      </c>
      <c r="G4" s="16" t="str">
        <f>'入札品目一覧（起案用）'!F4</f>
        <v>CMS15-10C-US</v>
      </c>
      <c r="H4" s="49">
        <f>'入札品目一覧（起案用）'!G4</f>
        <v>241</v>
      </c>
      <c r="I4" s="5" t="str">
        <f>'入札品目一覧（起案用）'!H4</f>
        <v>個</v>
      </c>
      <c r="J4" s="20">
        <v>3372500</v>
      </c>
      <c r="K4" s="20"/>
      <c r="L4" s="20"/>
      <c r="M4" s="20"/>
      <c r="N4" s="20">
        <f>MIN(J4:M4)</f>
        <v>3372500</v>
      </c>
      <c r="O4" s="25" t="str">
        <f>IF(N4=0,"",INDEX($J$3:$M$3,,MATCH(MIN(J4:M4),J4:M4,0)))</f>
        <v>京都医療
設計</v>
      </c>
      <c r="P4" s="74">
        <v>3740000</v>
      </c>
      <c r="Q4" s="23">
        <f>+N4*1.1</f>
        <v>3709750.0000000005</v>
      </c>
      <c r="R4" s="23">
        <f>H4*Q4</f>
        <v>894049750.00000012</v>
      </c>
      <c r="S4" s="23">
        <v>2252250</v>
      </c>
    </row>
    <row r="5" spans="1:19" ht="35.1" hidden="1" customHeight="1" x14ac:dyDescent="0.45">
      <c r="B5" s="4" t="e">
        <f>'入札品目一覧（起案用）'!#REF!</f>
        <v>#REF!</v>
      </c>
      <c r="C5" s="54" t="e">
        <f>'入札品目一覧（起案用）'!#REF!</f>
        <v>#REF!</v>
      </c>
      <c r="D5" s="53" t="e">
        <f>'入札品目一覧（起案用）'!#REF!</f>
        <v>#REF!</v>
      </c>
      <c r="E5" s="16" t="e">
        <f>'入札品目一覧（起案用）'!#REF!</f>
        <v>#REF!</v>
      </c>
      <c r="F5" s="16" t="e">
        <f>'入札品目一覧（起案用）'!#REF!</f>
        <v>#REF!</v>
      </c>
      <c r="G5" s="16" t="e">
        <f>'入札品目一覧（起案用）'!#REF!</f>
        <v>#REF!</v>
      </c>
      <c r="H5" s="49" t="e">
        <f>'入札品目一覧（起案用）'!#REF!</f>
        <v>#REF!</v>
      </c>
      <c r="I5" s="5" t="e">
        <f>'入札品目一覧（起案用）'!#REF!</f>
        <v>#REF!</v>
      </c>
      <c r="J5" s="20">
        <v>4200800</v>
      </c>
      <c r="K5" s="20"/>
      <c r="L5" s="20"/>
      <c r="M5" s="20"/>
      <c r="N5" s="20">
        <f t="shared" ref="N5:N10" si="0">MIN(J5:M5)</f>
        <v>4200800</v>
      </c>
      <c r="O5" s="25" t="str">
        <f t="shared" ref="O5:O10" si="1">IF(N5=0,"",INDEX($J$3:$M$3,,MATCH(MIN(J5:M5),J5:M5,0)))</f>
        <v>京都医療
設計</v>
      </c>
      <c r="P5" s="25"/>
      <c r="Q5" s="23">
        <f t="shared" ref="Q5:Q10" si="2">+N5*1.1</f>
        <v>4620880</v>
      </c>
      <c r="R5" s="23" t="e">
        <f t="shared" ref="R5:R10" si="3">H5*Q5</f>
        <v>#REF!</v>
      </c>
      <c r="S5" s="23">
        <v>3341250</v>
      </c>
    </row>
    <row r="6" spans="1:19" ht="35.1" hidden="1" customHeight="1" x14ac:dyDescent="0.45">
      <c r="B6" s="4" t="e">
        <f>'入札品目一覧（起案用）'!#REF!</f>
        <v>#REF!</v>
      </c>
      <c r="C6" s="54" t="e">
        <f>'入札品目一覧（起案用）'!#REF!</f>
        <v>#REF!</v>
      </c>
      <c r="D6" s="53" t="e">
        <f>'入札品目一覧（起案用）'!#REF!</f>
        <v>#REF!</v>
      </c>
      <c r="E6" s="16" t="e">
        <f>'入札品目一覧（起案用）'!#REF!</f>
        <v>#REF!</v>
      </c>
      <c r="F6" s="16" t="e">
        <f>'入札品目一覧（起案用）'!#REF!</f>
        <v>#REF!</v>
      </c>
      <c r="G6" s="16" t="e">
        <f>'入札品目一覧（起案用）'!#REF!</f>
        <v>#REF!</v>
      </c>
      <c r="H6" s="49" t="e">
        <f>'入札品目一覧（起案用）'!#REF!</f>
        <v>#REF!</v>
      </c>
      <c r="I6" s="5" t="e">
        <f>'入札品目一覧（起案用）'!#REF!</f>
        <v>#REF!</v>
      </c>
      <c r="J6" s="20">
        <v>3328600</v>
      </c>
      <c r="K6" s="20"/>
      <c r="L6" s="20"/>
      <c r="M6" s="20"/>
      <c r="N6" s="20">
        <f t="shared" si="0"/>
        <v>3328600</v>
      </c>
      <c r="O6" s="25" t="str">
        <f t="shared" si="1"/>
        <v>京都医療
設計</v>
      </c>
      <c r="P6" s="25"/>
      <c r="Q6" s="23">
        <f t="shared" si="2"/>
        <v>3661460.0000000005</v>
      </c>
      <c r="R6" s="23" t="e">
        <f t="shared" si="3"/>
        <v>#REF!</v>
      </c>
      <c r="S6" s="23">
        <v>3822500</v>
      </c>
    </row>
    <row r="7" spans="1:19" ht="35.1" hidden="1" customHeight="1" x14ac:dyDescent="0.45">
      <c r="B7" s="4" t="e">
        <f>'入札品目一覧（起案用）'!#REF!</f>
        <v>#REF!</v>
      </c>
      <c r="C7" s="54" t="e">
        <f>'入札品目一覧（起案用）'!#REF!</f>
        <v>#REF!</v>
      </c>
      <c r="D7" s="53" t="e">
        <f>'入札品目一覧（起案用）'!#REF!</f>
        <v>#REF!</v>
      </c>
      <c r="E7" s="16" t="e">
        <f>'入札品目一覧（起案用）'!#REF!</f>
        <v>#REF!</v>
      </c>
      <c r="F7" s="16" t="e">
        <f>'入札品目一覧（起案用）'!#REF!</f>
        <v>#REF!</v>
      </c>
      <c r="G7" s="16" t="e">
        <f>'入札品目一覧（起案用）'!#REF!</f>
        <v>#REF!</v>
      </c>
      <c r="H7" s="49" t="e">
        <f>'入札品目一覧（起案用）'!#REF!</f>
        <v>#REF!</v>
      </c>
      <c r="I7" s="5" t="e">
        <f>'入札品目一覧（起案用）'!#REF!</f>
        <v>#REF!</v>
      </c>
      <c r="J7" s="20">
        <v>4200800</v>
      </c>
      <c r="K7" s="20"/>
      <c r="L7" s="20"/>
      <c r="M7" s="20"/>
      <c r="N7" s="20">
        <f t="shared" si="0"/>
        <v>4200800</v>
      </c>
      <c r="O7" s="25" t="str">
        <f t="shared" si="1"/>
        <v>京都医療
設計</v>
      </c>
      <c r="P7" s="25"/>
      <c r="Q7" s="23">
        <f t="shared" si="2"/>
        <v>4620880</v>
      </c>
      <c r="R7" s="23" t="e">
        <f t="shared" si="3"/>
        <v>#REF!</v>
      </c>
      <c r="S7" s="23">
        <v>4626072</v>
      </c>
    </row>
    <row r="8" spans="1:19" ht="35.1" hidden="1" customHeight="1" x14ac:dyDescent="0.45">
      <c r="B8" s="4" t="e">
        <f>'入札品目一覧（起案用）'!#REF!</f>
        <v>#REF!</v>
      </c>
      <c r="C8" s="54" t="e">
        <f>'入札品目一覧（起案用）'!#REF!</f>
        <v>#REF!</v>
      </c>
      <c r="D8" s="53" t="e">
        <f>'入札品目一覧（起案用）'!#REF!</f>
        <v>#REF!</v>
      </c>
      <c r="E8" s="16" t="e">
        <f>'入札品目一覧（起案用）'!#REF!</f>
        <v>#REF!</v>
      </c>
      <c r="F8" s="16" t="e">
        <f>'入札品目一覧（起案用）'!#REF!</f>
        <v>#REF!</v>
      </c>
      <c r="G8" s="16" t="e">
        <f>'入札品目一覧（起案用）'!#REF!</f>
        <v>#REF!</v>
      </c>
      <c r="H8" s="49" t="e">
        <f>'入札品目一覧（起案用）'!#REF!</f>
        <v>#REF!</v>
      </c>
      <c r="I8" s="5" t="e">
        <f>'入札品目一覧（起案用）'!#REF!</f>
        <v>#REF!</v>
      </c>
      <c r="J8" s="20">
        <v>4200800</v>
      </c>
      <c r="K8" s="20"/>
      <c r="L8" s="20"/>
      <c r="M8" s="20"/>
      <c r="N8" s="20">
        <f t="shared" si="0"/>
        <v>4200800</v>
      </c>
      <c r="O8" s="25" t="str">
        <f t="shared" si="1"/>
        <v>京都医療
設計</v>
      </c>
      <c r="P8" s="25"/>
      <c r="Q8" s="23">
        <f t="shared" si="2"/>
        <v>4620880</v>
      </c>
      <c r="R8" s="23" t="e">
        <f t="shared" si="3"/>
        <v>#REF!</v>
      </c>
      <c r="S8" s="23">
        <v>4626072</v>
      </c>
    </row>
    <row r="9" spans="1:19" ht="35.1" hidden="1" customHeight="1" x14ac:dyDescent="0.45">
      <c r="B9" s="4" t="e">
        <f>'入札品目一覧（起案用）'!#REF!</f>
        <v>#REF!</v>
      </c>
      <c r="C9" s="54" t="e">
        <f>'入札品目一覧（起案用）'!#REF!</f>
        <v>#REF!</v>
      </c>
      <c r="D9" s="53" t="e">
        <f>'入札品目一覧（起案用）'!#REF!</f>
        <v>#REF!</v>
      </c>
      <c r="E9" s="16" t="e">
        <f>'入札品目一覧（起案用）'!#REF!</f>
        <v>#REF!</v>
      </c>
      <c r="F9" s="16" t="e">
        <f>'入札品目一覧（起案用）'!#REF!</f>
        <v>#REF!</v>
      </c>
      <c r="G9" s="16" t="e">
        <f>'入札品目一覧（起案用）'!#REF!</f>
        <v>#REF!</v>
      </c>
      <c r="H9" s="49" t="e">
        <f>'入札品目一覧（起案用）'!#REF!</f>
        <v>#REF!</v>
      </c>
      <c r="I9" s="5" t="e">
        <f>'入札品目一覧（起案用）'!#REF!</f>
        <v>#REF!</v>
      </c>
      <c r="J9" s="20">
        <v>2036250</v>
      </c>
      <c r="K9" s="20"/>
      <c r="L9" s="20"/>
      <c r="M9" s="20"/>
      <c r="N9" s="20">
        <f t="shared" si="0"/>
        <v>2036250</v>
      </c>
      <c r="O9" s="25" t="str">
        <f t="shared" si="1"/>
        <v>京都医療
設計</v>
      </c>
      <c r="P9" s="25"/>
      <c r="Q9" s="23">
        <f t="shared" si="2"/>
        <v>2239875</v>
      </c>
      <c r="R9" s="23" t="e">
        <f t="shared" si="3"/>
        <v>#REF!</v>
      </c>
      <c r="S9" s="23">
        <v>4626072</v>
      </c>
    </row>
    <row r="10" spans="1:19" ht="35.1" hidden="1" customHeight="1" x14ac:dyDescent="0.45">
      <c r="B10" s="4" t="e">
        <f>'入札品目一覧（起案用）'!#REF!</f>
        <v>#REF!</v>
      </c>
      <c r="C10" s="54" t="e">
        <f>'入札品目一覧（起案用）'!#REF!</f>
        <v>#REF!</v>
      </c>
      <c r="D10" s="53" t="e">
        <f>'入札品目一覧（起案用）'!#REF!</f>
        <v>#REF!</v>
      </c>
      <c r="E10" s="16" t="e">
        <f>'入札品目一覧（起案用）'!#REF!</f>
        <v>#REF!</v>
      </c>
      <c r="F10" s="16" t="e">
        <f>'入札品目一覧（起案用）'!#REF!</f>
        <v>#REF!</v>
      </c>
      <c r="G10" s="16" t="e">
        <f>'入札品目一覧（起案用）'!#REF!</f>
        <v>#REF!</v>
      </c>
      <c r="H10" s="49" t="e">
        <f>'入札品目一覧（起案用）'!#REF!</f>
        <v>#REF!</v>
      </c>
      <c r="I10" s="5" t="e">
        <f>'入札品目一覧（起案用）'!#REF!</f>
        <v>#REF!</v>
      </c>
      <c r="J10" s="20"/>
      <c r="K10" s="20">
        <v>4180000</v>
      </c>
      <c r="L10" s="20"/>
      <c r="M10" s="20"/>
      <c r="N10" s="20">
        <f t="shared" si="0"/>
        <v>4180000</v>
      </c>
      <c r="O10" s="25" t="str">
        <f t="shared" si="1"/>
        <v>山光メディカル</v>
      </c>
      <c r="P10" s="25"/>
      <c r="Q10" s="23">
        <f t="shared" si="2"/>
        <v>4598000</v>
      </c>
      <c r="R10" s="23" t="e">
        <f t="shared" si="3"/>
        <v>#REF!</v>
      </c>
      <c r="S10" s="23">
        <v>4626072</v>
      </c>
    </row>
    <row r="11" spans="1:19" hidden="1" x14ac:dyDescent="0.45"/>
    <row r="12" spans="1:19" hidden="1" x14ac:dyDescent="0.45">
      <c r="R12" s="19" t="e">
        <f>SUM(R4:R11)</f>
        <v>#REF!</v>
      </c>
    </row>
    <row r="13" spans="1:19" hidden="1" x14ac:dyDescent="0.45"/>
  </sheetData>
  <phoneticPr fontId="9"/>
  <pageMargins left="0" right="0" top="1.4960629921259843" bottom="0.55118110236220474" header="1.7716535433070868" footer="0.31496062992125984"/>
  <pageSetup paperSize="9"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5AC3-922E-4913-91B8-58C87F1CFF3E}">
  <sheetPr>
    <pageSetUpPr fitToPage="1"/>
  </sheetPr>
  <dimension ref="A1:R14"/>
  <sheetViews>
    <sheetView zoomScaleNormal="100" workbookViewId="0">
      <pane xSplit="6" ySplit="3" topLeftCell="G4" activePane="bottomRight" state="frozen"/>
      <selection pane="topRight" activeCell="F1" sqref="F1"/>
      <selection pane="bottomLeft" activeCell="A2" sqref="A2"/>
      <selection pane="bottomRight" activeCell="I11" sqref="I11"/>
    </sheetView>
  </sheetViews>
  <sheetFormatPr defaultColWidth="9" defaultRowHeight="13.2" x14ac:dyDescent="0.45"/>
  <cols>
    <col min="1" max="1" width="2" style="12" customWidth="1"/>
    <col min="2" max="2" width="3" style="12" bestFit="1" customWidth="1"/>
    <col min="3" max="3" width="10" style="12" customWidth="1"/>
    <col min="4" max="4" width="20.69921875" style="17" customWidth="1"/>
    <col min="5" max="5" width="35.69921875" style="17" customWidth="1"/>
    <col min="6" max="6" width="19.8984375" style="17" customWidth="1"/>
    <col min="7" max="7" width="11.5" style="17" bestFit="1" customWidth="1"/>
    <col min="8" max="8" width="7.5" style="13" bestFit="1" customWidth="1"/>
    <col min="9" max="9" width="5.3984375" style="13" bestFit="1" customWidth="1"/>
    <col min="10" max="10" width="10.19921875" style="14" customWidth="1"/>
    <col min="11" max="11" width="10.19921875" style="18" customWidth="1"/>
    <col min="12" max="13" width="10.19921875" style="18" hidden="1" customWidth="1"/>
    <col min="14" max="14" width="10.3984375" style="12" bestFit="1" customWidth="1"/>
    <col min="15" max="15" width="11" style="24" bestFit="1" customWidth="1"/>
    <col min="16" max="16" width="13" style="19" hidden="1" customWidth="1"/>
    <col min="17" max="17" width="15.19921875" style="19" hidden="1" customWidth="1"/>
    <col min="18" max="18" width="13" style="19" hidden="1" customWidth="1"/>
    <col min="19" max="16384" width="9" style="12"/>
  </cols>
  <sheetData>
    <row r="1" spans="1:18" ht="14.4" x14ac:dyDescent="0.45">
      <c r="A1" s="11" t="s">
        <v>36</v>
      </c>
    </row>
    <row r="2" spans="1:18" ht="9" customHeight="1" x14ac:dyDescent="0.45"/>
    <row r="3" spans="1:18" ht="32.25" customHeight="1" x14ac:dyDescent="0.45">
      <c r="B3" s="4" t="str">
        <f>'入札品目一覧（起案用）'!B3</f>
        <v>№</v>
      </c>
      <c r="C3" s="4" t="e">
        <f>'入札品目一覧（起案用）'!#REF!</f>
        <v>#REF!</v>
      </c>
      <c r="D3" s="5" t="str">
        <f>'入札品目一覧（起案用）'!C3</f>
        <v>メーカー</v>
      </c>
      <c r="E3" s="5" t="str">
        <f>'入札品目一覧（起案用）'!D3</f>
        <v>品名</v>
      </c>
      <c r="F3" s="5" t="str">
        <f>'入札品目一覧（起案用）'!E3</f>
        <v>規格</v>
      </c>
      <c r="G3" s="5" t="str">
        <f>'入札品目一覧（起案用）'!F3</f>
        <v>品番</v>
      </c>
      <c r="H3" s="5" t="str">
        <f>'入札品目一覧（起案用）'!G3</f>
        <v>予定数量（11ヶ月）</v>
      </c>
      <c r="I3" s="5" t="str">
        <f>'入札品目一覧（起案用）'!H3</f>
        <v>単位</v>
      </c>
      <c r="J3" s="34" t="s">
        <v>40</v>
      </c>
      <c r="K3" s="34" t="s">
        <v>41</v>
      </c>
      <c r="L3" s="35" t="s">
        <v>37</v>
      </c>
      <c r="M3" s="34" t="s">
        <v>42</v>
      </c>
      <c r="N3" s="21" t="s">
        <v>54</v>
      </c>
      <c r="O3" s="21" t="s">
        <v>39</v>
      </c>
      <c r="P3" s="22" t="s">
        <v>43</v>
      </c>
      <c r="Q3" s="22" t="s">
        <v>46</v>
      </c>
      <c r="R3" s="33" t="s">
        <v>49</v>
      </c>
    </row>
    <row r="4" spans="1:18" ht="26.25" customHeight="1" x14ac:dyDescent="0.45">
      <c r="B4" s="4">
        <f>'入札品目一覧（起案用）'!B4</f>
        <v>1</v>
      </c>
      <c r="C4" s="4" t="e">
        <f>'入札品目一覧（起案用）'!#REF!</f>
        <v>#REF!</v>
      </c>
      <c r="D4" s="16" t="str">
        <f>'入札品目一覧（起案用）'!C4</f>
        <v>ボストンサイエンティフィック</v>
      </c>
      <c r="E4" s="16" t="str">
        <f>'入札品目一覧（起案用）'!D4</f>
        <v>SENTINEL 脳塞栓保護ﾃﾞﾊﾞｲｽ</v>
      </c>
      <c r="F4" s="16" t="str">
        <f>'入札品目一覧（起案用）'!E4</f>
        <v>SENTINEL</v>
      </c>
      <c r="G4" s="16" t="str">
        <f>'入札品目一覧（起案用）'!F4</f>
        <v>CMS15-10C-US</v>
      </c>
      <c r="H4" s="5">
        <f>'入札品目一覧（起案用）'!G4</f>
        <v>241</v>
      </c>
      <c r="I4" s="5" t="str">
        <f>'入札品目一覧（起案用）'!H4</f>
        <v>個</v>
      </c>
      <c r="J4" s="20"/>
      <c r="K4" s="20"/>
      <c r="L4" s="20"/>
      <c r="M4" s="20"/>
      <c r="N4" s="20">
        <f>MIN(J4:M4)</f>
        <v>0</v>
      </c>
      <c r="O4" s="25" t="str">
        <f>IF(N4=0,"",INDEX($J$3:$M$3,,MATCH(MIN(J4:M4),J4:M4,0)))</f>
        <v/>
      </c>
      <c r="P4" s="23">
        <f>+N4*1.1</f>
        <v>0</v>
      </c>
      <c r="Q4" s="23">
        <f>H4*P4</f>
        <v>0</v>
      </c>
      <c r="R4" s="23">
        <f>予定価格調書別紙!K3</f>
        <v>530399.10000000009</v>
      </c>
    </row>
    <row r="5" spans="1:18" ht="26.25" customHeight="1" x14ac:dyDescent="0.45">
      <c r="B5" s="4" t="e">
        <f>'入札品目一覧（起案用）'!#REF!</f>
        <v>#REF!</v>
      </c>
      <c r="C5" s="4" t="e">
        <f>'入札品目一覧（起案用）'!#REF!</f>
        <v>#REF!</v>
      </c>
      <c r="D5" s="16" t="e">
        <f>'入札品目一覧（起案用）'!#REF!</f>
        <v>#REF!</v>
      </c>
      <c r="E5" s="16" t="e">
        <f>'入札品目一覧（起案用）'!#REF!</f>
        <v>#REF!</v>
      </c>
      <c r="F5" s="16" t="e">
        <f>'入札品目一覧（起案用）'!#REF!</f>
        <v>#REF!</v>
      </c>
      <c r="G5" s="16" t="e">
        <f>'入札品目一覧（起案用）'!#REF!</f>
        <v>#REF!</v>
      </c>
      <c r="H5" s="5" t="e">
        <f>'入札品目一覧（起案用）'!#REF!</f>
        <v>#REF!</v>
      </c>
      <c r="I5" s="5" t="e">
        <f>'入札品目一覧（起案用）'!#REF!</f>
        <v>#REF!</v>
      </c>
      <c r="J5" s="20"/>
      <c r="K5" s="20"/>
      <c r="L5" s="20"/>
      <c r="M5" s="20"/>
      <c r="N5" s="20">
        <f t="shared" ref="N5:N14" si="0">MIN(J5:M5)</f>
        <v>0</v>
      </c>
      <c r="O5" s="25" t="str">
        <f t="shared" ref="O5:O14" si="1">IF(N5=0,"",INDEX($J$3:$M$3,,MATCH(MIN(J5:M5),J5:M5,0)))</f>
        <v/>
      </c>
      <c r="P5" s="23">
        <f t="shared" ref="P5:P14" si="2">+N5*1.1</f>
        <v>0</v>
      </c>
      <c r="Q5" s="23" t="e">
        <f t="shared" ref="Q5:Q14" si="3">H5*P5</f>
        <v>#REF!</v>
      </c>
      <c r="R5" s="23" t="e">
        <f>予定価格調書別紙!#REF!</f>
        <v>#REF!</v>
      </c>
    </row>
    <row r="6" spans="1:18" ht="26.25" customHeight="1" x14ac:dyDescent="0.45">
      <c r="B6" s="4" t="e">
        <f>'入札品目一覧（起案用）'!#REF!</f>
        <v>#REF!</v>
      </c>
      <c r="C6" s="4" t="e">
        <f>'入札品目一覧（起案用）'!#REF!</f>
        <v>#REF!</v>
      </c>
      <c r="D6" s="16" t="e">
        <f>'入札品目一覧（起案用）'!#REF!</f>
        <v>#REF!</v>
      </c>
      <c r="E6" s="16" t="e">
        <f>'入札品目一覧（起案用）'!#REF!</f>
        <v>#REF!</v>
      </c>
      <c r="F6" s="16" t="e">
        <f>'入札品目一覧（起案用）'!#REF!</f>
        <v>#REF!</v>
      </c>
      <c r="G6" s="16" t="e">
        <f>'入札品目一覧（起案用）'!#REF!</f>
        <v>#REF!</v>
      </c>
      <c r="H6" s="5" t="e">
        <f>'入札品目一覧（起案用）'!#REF!</f>
        <v>#REF!</v>
      </c>
      <c r="I6" s="5" t="e">
        <f>'入札品目一覧（起案用）'!#REF!</f>
        <v>#REF!</v>
      </c>
      <c r="J6" s="20"/>
      <c r="K6" s="20"/>
      <c r="L6" s="20"/>
      <c r="M6" s="20"/>
      <c r="N6" s="20">
        <f t="shared" si="0"/>
        <v>0</v>
      </c>
      <c r="O6" s="25" t="str">
        <f t="shared" si="1"/>
        <v/>
      </c>
      <c r="P6" s="23">
        <f t="shared" si="2"/>
        <v>0</v>
      </c>
      <c r="Q6" s="23" t="e">
        <f t="shared" si="3"/>
        <v>#REF!</v>
      </c>
      <c r="R6" s="23" t="e">
        <f>予定価格調書別紙!#REF!</f>
        <v>#REF!</v>
      </c>
    </row>
    <row r="7" spans="1:18" ht="26.25" customHeight="1" x14ac:dyDescent="0.45">
      <c r="B7" s="4" t="e">
        <f>'入札品目一覧（起案用）'!#REF!</f>
        <v>#REF!</v>
      </c>
      <c r="C7" s="4" t="e">
        <f>'入札品目一覧（起案用）'!#REF!</f>
        <v>#REF!</v>
      </c>
      <c r="D7" s="16" t="e">
        <f>'入札品目一覧（起案用）'!#REF!</f>
        <v>#REF!</v>
      </c>
      <c r="E7" s="16" t="e">
        <f>'入札品目一覧（起案用）'!#REF!</f>
        <v>#REF!</v>
      </c>
      <c r="F7" s="16" t="e">
        <f>'入札品目一覧（起案用）'!#REF!</f>
        <v>#REF!</v>
      </c>
      <c r="G7" s="16" t="e">
        <f>'入札品目一覧（起案用）'!#REF!</f>
        <v>#REF!</v>
      </c>
      <c r="H7" s="5" t="e">
        <f>'入札品目一覧（起案用）'!#REF!</f>
        <v>#REF!</v>
      </c>
      <c r="I7" s="5" t="e">
        <f>'入札品目一覧（起案用）'!#REF!</f>
        <v>#REF!</v>
      </c>
      <c r="J7" s="20"/>
      <c r="K7" s="20"/>
      <c r="L7" s="20"/>
      <c r="M7" s="20"/>
      <c r="N7" s="20">
        <f t="shared" si="0"/>
        <v>0</v>
      </c>
      <c r="O7" s="25" t="str">
        <f t="shared" si="1"/>
        <v/>
      </c>
      <c r="P7" s="23">
        <f t="shared" si="2"/>
        <v>0</v>
      </c>
      <c r="Q7" s="23" t="e">
        <f t="shared" si="3"/>
        <v>#REF!</v>
      </c>
      <c r="R7" s="23" t="e">
        <f>予定価格調書別紙!#REF!</f>
        <v>#REF!</v>
      </c>
    </row>
    <row r="8" spans="1:18" ht="26.25" customHeight="1" x14ac:dyDescent="0.45">
      <c r="B8" s="4" t="e">
        <f>'入札品目一覧（起案用）'!#REF!</f>
        <v>#REF!</v>
      </c>
      <c r="C8" s="4" t="e">
        <f>'入札品目一覧（起案用）'!#REF!</f>
        <v>#REF!</v>
      </c>
      <c r="D8" s="16" t="e">
        <f>'入札品目一覧（起案用）'!#REF!</f>
        <v>#REF!</v>
      </c>
      <c r="E8" s="16" t="e">
        <f>'入札品目一覧（起案用）'!#REF!</f>
        <v>#REF!</v>
      </c>
      <c r="F8" s="16" t="e">
        <f>'入札品目一覧（起案用）'!#REF!</f>
        <v>#REF!</v>
      </c>
      <c r="G8" s="16" t="e">
        <f>'入札品目一覧（起案用）'!#REF!</f>
        <v>#REF!</v>
      </c>
      <c r="H8" s="5" t="e">
        <f>'入札品目一覧（起案用）'!#REF!</f>
        <v>#REF!</v>
      </c>
      <c r="I8" s="5" t="e">
        <f>'入札品目一覧（起案用）'!#REF!</f>
        <v>#REF!</v>
      </c>
      <c r="J8" s="20"/>
      <c r="K8" s="20"/>
      <c r="L8" s="20"/>
      <c r="M8" s="20"/>
      <c r="N8" s="20">
        <f t="shared" si="0"/>
        <v>0</v>
      </c>
      <c r="O8" s="25" t="str">
        <f t="shared" si="1"/>
        <v/>
      </c>
      <c r="P8" s="23">
        <f t="shared" si="2"/>
        <v>0</v>
      </c>
      <c r="Q8" s="23" t="e">
        <f t="shared" si="3"/>
        <v>#REF!</v>
      </c>
      <c r="R8" s="23" t="e">
        <f>予定価格調書別紙!#REF!</f>
        <v>#REF!</v>
      </c>
    </row>
    <row r="9" spans="1:18" ht="26.25" customHeight="1" x14ac:dyDescent="0.45">
      <c r="B9" s="4" t="e">
        <f>'入札品目一覧（起案用）'!#REF!</f>
        <v>#REF!</v>
      </c>
      <c r="C9" s="4" t="e">
        <f>'入札品目一覧（起案用）'!#REF!</f>
        <v>#REF!</v>
      </c>
      <c r="D9" s="16" t="e">
        <f>'入札品目一覧（起案用）'!#REF!</f>
        <v>#REF!</v>
      </c>
      <c r="E9" s="16" t="e">
        <f>'入札品目一覧（起案用）'!#REF!</f>
        <v>#REF!</v>
      </c>
      <c r="F9" s="16" t="e">
        <f>'入札品目一覧（起案用）'!#REF!</f>
        <v>#REF!</v>
      </c>
      <c r="G9" s="16" t="e">
        <f>'入札品目一覧（起案用）'!#REF!</f>
        <v>#REF!</v>
      </c>
      <c r="H9" s="5" t="e">
        <f>'入札品目一覧（起案用）'!#REF!</f>
        <v>#REF!</v>
      </c>
      <c r="I9" s="5" t="e">
        <f>'入札品目一覧（起案用）'!#REF!</f>
        <v>#REF!</v>
      </c>
      <c r="J9" s="20"/>
      <c r="K9" s="20"/>
      <c r="L9" s="20"/>
      <c r="M9" s="20"/>
      <c r="N9" s="20">
        <f t="shared" si="0"/>
        <v>0</v>
      </c>
      <c r="O9" s="25" t="str">
        <f t="shared" si="1"/>
        <v/>
      </c>
      <c r="P9" s="23">
        <f t="shared" si="2"/>
        <v>0</v>
      </c>
      <c r="Q9" s="23" t="e">
        <f t="shared" si="3"/>
        <v>#REF!</v>
      </c>
      <c r="R9" s="23" t="e">
        <f>予定価格調書別紙!#REF!</f>
        <v>#REF!</v>
      </c>
    </row>
    <row r="10" spans="1:18" ht="26.25" customHeight="1" x14ac:dyDescent="0.45">
      <c r="B10" s="4" t="e">
        <f>'入札品目一覧（起案用）'!#REF!</f>
        <v>#REF!</v>
      </c>
      <c r="C10" s="4" t="e">
        <f>'入札品目一覧（起案用）'!#REF!</f>
        <v>#REF!</v>
      </c>
      <c r="D10" s="16" t="e">
        <f>'入札品目一覧（起案用）'!#REF!</f>
        <v>#REF!</v>
      </c>
      <c r="E10" s="16" t="e">
        <f>'入札品目一覧（起案用）'!#REF!</f>
        <v>#REF!</v>
      </c>
      <c r="F10" s="16" t="e">
        <f>'入札品目一覧（起案用）'!#REF!</f>
        <v>#REF!</v>
      </c>
      <c r="G10" s="16" t="e">
        <f>'入札品目一覧（起案用）'!#REF!</f>
        <v>#REF!</v>
      </c>
      <c r="H10" s="5" t="e">
        <f>'入札品目一覧（起案用）'!#REF!</f>
        <v>#REF!</v>
      </c>
      <c r="I10" s="5" t="e">
        <f>'入札品目一覧（起案用）'!#REF!</f>
        <v>#REF!</v>
      </c>
      <c r="J10" s="20"/>
      <c r="K10" s="20"/>
      <c r="L10" s="20"/>
      <c r="M10" s="20"/>
      <c r="N10" s="20">
        <f t="shared" si="0"/>
        <v>0</v>
      </c>
      <c r="O10" s="25" t="str">
        <f t="shared" si="1"/>
        <v/>
      </c>
      <c r="P10" s="23">
        <f t="shared" si="2"/>
        <v>0</v>
      </c>
      <c r="Q10" s="23" t="e">
        <f t="shared" si="3"/>
        <v>#REF!</v>
      </c>
      <c r="R10" s="23" t="e">
        <f>予定価格調書別紙!#REF!</f>
        <v>#REF!</v>
      </c>
    </row>
    <row r="11" spans="1:18" ht="26.25" customHeight="1" x14ac:dyDescent="0.45">
      <c r="B11" s="4" t="e">
        <f>'入札品目一覧（起案用）'!#REF!</f>
        <v>#REF!</v>
      </c>
      <c r="C11" s="4" t="e">
        <f>'入札品目一覧（起案用）'!#REF!</f>
        <v>#REF!</v>
      </c>
      <c r="D11" s="16" t="e">
        <f>'入札品目一覧（起案用）'!#REF!</f>
        <v>#REF!</v>
      </c>
      <c r="E11" s="16" t="e">
        <f>'入札品目一覧（起案用）'!#REF!</f>
        <v>#REF!</v>
      </c>
      <c r="F11" s="16" t="e">
        <f>'入札品目一覧（起案用）'!#REF!</f>
        <v>#REF!</v>
      </c>
      <c r="G11" s="16" t="e">
        <f>'入札品目一覧（起案用）'!#REF!</f>
        <v>#REF!</v>
      </c>
      <c r="H11" s="5" t="e">
        <f>'入札品目一覧（起案用）'!#REF!</f>
        <v>#REF!</v>
      </c>
      <c r="I11" s="5" t="e">
        <f>'入札品目一覧（起案用）'!#REF!</f>
        <v>#REF!</v>
      </c>
      <c r="J11" s="20"/>
      <c r="K11" s="20"/>
      <c r="L11" s="20"/>
      <c r="M11" s="20"/>
      <c r="N11" s="20">
        <f t="shared" si="0"/>
        <v>0</v>
      </c>
      <c r="O11" s="25" t="str">
        <f t="shared" si="1"/>
        <v/>
      </c>
      <c r="P11" s="23">
        <f t="shared" si="2"/>
        <v>0</v>
      </c>
      <c r="Q11" s="23" t="e">
        <f t="shared" si="3"/>
        <v>#REF!</v>
      </c>
      <c r="R11" s="23" t="e">
        <f>予定価格調書別紙!#REF!</f>
        <v>#REF!</v>
      </c>
    </row>
    <row r="12" spans="1:18" ht="26.25" customHeight="1" x14ac:dyDescent="0.45">
      <c r="B12" s="4" t="e">
        <f>'入札品目一覧（起案用）'!#REF!</f>
        <v>#REF!</v>
      </c>
      <c r="C12" s="4" t="e">
        <f>'入札品目一覧（起案用）'!#REF!</f>
        <v>#REF!</v>
      </c>
      <c r="D12" s="16" t="e">
        <f>'入札品目一覧（起案用）'!#REF!</f>
        <v>#REF!</v>
      </c>
      <c r="E12" s="16" t="e">
        <f>'入札品目一覧（起案用）'!#REF!</f>
        <v>#REF!</v>
      </c>
      <c r="F12" s="16" t="e">
        <f>'入札品目一覧（起案用）'!#REF!</f>
        <v>#REF!</v>
      </c>
      <c r="G12" s="16" t="e">
        <f>'入札品目一覧（起案用）'!#REF!</f>
        <v>#REF!</v>
      </c>
      <c r="H12" s="5" t="e">
        <f>'入札品目一覧（起案用）'!#REF!</f>
        <v>#REF!</v>
      </c>
      <c r="I12" s="5" t="e">
        <f>'入札品目一覧（起案用）'!#REF!</f>
        <v>#REF!</v>
      </c>
      <c r="J12" s="20"/>
      <c r="K12" s="20"/>
      <c r="L12" s="20"/>
      <c r="M12" s="20"/>
      <c r="N12" s="20">
        <f t="shared" si="0"/>
        <v>0</v>
      </c>
      <c r="O12" s="25" t="str">
        <f t="shared" si="1"/>
        <v/>
      </c>
      <c r="P12" s="23">
        <f t="shared" si="2"/>
        <v>0</v>
      </c>
      <c r="Q12" s="23" t="e">
        <f t="shared" si="3"/>
        <v>#REF!</v>
      </c>
      <c r="R12" s="23" t="e">
        <f>予定価格調書別紙!#REF!</f>
        <v>#REF!</v>
      </c>
    </row>
    <row r="13" spans="1:18" ht="26.25" customHeight="1" x14ac:dyDescent="0.45">
      <c r="B13" s="4" t="e">
        <f>'入札品目一覧（起案用）'!#REF!</f>
        <v>#REF!</v>
      </c>
      <c r="C13" s="4" t="e">
        <f>'入札品目一覧（起案用）'!#REF!</f>
        <v>#REF!</v>
      </c>
      <c r="D13" s="16" t="e">
        <f>'入札品目一覧（起案用）'!#REF!</f>
        <v>#REF!</v>
      </c>
      <c r="E13" s="16" t="e">
        <f>'入札品目一覧（起案用）'!#REF!</f>
        <v>#REF!</v>
      </c>
      <c r="F13" s="16" t="e">
        <f>'入札品目一覧（起案用）'!#REF!</f>
        <v>#REF!</v>
      </c>
      <c r="G13" s="16" t="e">
        <f>'入札品目一覧（起案用）'!#REF!</f>
        <v>#REF!</v>
      </c>
      <c r="H13" s="5" t="e">
        <f>'入札品目一覧（起案用）'!#REF!</f>
        <v>#REF!</v>
      </c>
      <c r="I13" s="5" t="e">
        <f>'入札品目一覧（起案用）'!#REF!</f>
        <v>#REF!</v>
      </c>
      <c r="J13" s="20"/>
      <c r="K13" s="20"/>
      <c r="L13" s="20"/>
      <c r="M13" s="20"/>
      <c r="N13" s="20">
        <f t="shared" si="0"/>
        <v>0</v>
      </c>
      <c r="O13" s="25" t="str">
        <f t="shared" si="1"/>
        <v/>
      </c>
      <c r="P13" s="23">
        <f t="shared" si="2"/>
        <v>0</v>
      </c>
      <c r="Q13" s="23" t="e">
        <f t="shared" si="3"/>
        <v>#REF!</v>
      </c>
      <c r="R13" s="23" t="e">
        <f>予定価格調書別紙!#REF!</f>
        <v>#REF!</v>
      </c>
    </row>
    <row r="14" spans="1:18" ht="26.25" customHeight="1" x14ac:dyDescent="0.45">
      <c r="B14" s="4" t="e">
        <f>'入札品目一覧（起案用）'!#REF!</f>
        <v>#REF!</v>
      </c>
      <c r="C14" s="4" t="e">
        <f>'入札品目一覧（起案用）'!#REF!</f>
        <v>#REF!</v>
      </c>
      <c r="D14" s="16" t="e">
        <f>'入札品目一覧（起案用）'!#REF!</f>
        <v>#REF!</v>
      </c>
      <c r="E14" s="16" t="e">
        <f>'入札品目一覧（起案用）'!#REF!</f>
        <v>#REF!</v>
      </c>
      <c r="F14" s="16" t="e">
        <f>'入札品目一覧（起案用）'!#REF!</f>
        <v>#REF!</v>
      </c>
      <c r="G14" s="16" t="e">
        <f>'入札品目一覧（起案用）'!#REF!</f>
        <v>#REF!</v>
      </c>
      <c r="H14" s="5" t="e">
        <f>'入札品目一覧（起案用）'!#REF!</f>
        <v>#REF!</v>
      </c>
      <c r="I14" s="5" t="e">
        <f>'入札品目一覧（起案用）'!#REF!</f>
        <v>#REF!</v>
      </c>
      <c r="J14" s="20"/>
      <c r="K14" s="20"/>
      <c r="L14" s="20"/>
      <c r="M14" s="20"/>
      <c r="N14" s="20">
        <f t="shared" si="0"/>
        <v>0</v>
      </c>
      <c r="O14" s="25" t="str">
        <f t="shared" si="1"/>
        <v/>
      </c>
      <c r="P14" s="23">
        <f t="shared" si="2"/>
        <v>0</v>
      </c>
      <c r="Q14" s="23" t="e">
        <f t="shared" si="3"/>
        <v>#REF!</v>
      </c>
      <c r="R14" s="23" t="e">
        <f>予定価格調書別紙!#REF!</f>
        <v>#REF!</v>
      </c>
    </row>
  </sheetData>
  <phoneticPr fontId="9"/>
  <printOptions horizontalCentered="1"/>
  <pageMargins left="0.31496062992125984" right="0.35433070866141736" top="1.0236220472440944" bottom="0.55118110236220474" header="1.1417322834645669" footer="0.31496062992125984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4782-5A48-4532-95A0-B95A53ED4AFA}">
  <sheetPr>
    <pageSetUpPr fitToPage="1"/>
  </sheetPr>
  <dimension ref="A1:M5"/>
  <sheetViews>
    <sheetView view="pageBreakPreview" zoomScaleNormal="100" zoomScaleSheetLayoutView="100" workbookViewId="0">
      <pane xSplit="6" ySplit="4" topLeftCell="G5" activePane="bottomRight" state="frozen"/>
      <selection pane="topRight" activeCell="F1" sqref="F1"/>
      <selection pane="bottomLeft" activeCell="A2" sqref="A2"/>
      <selection pane="bottomRight" activeCell="G7" sqref="G7"/>
    </sheetView>
  </sheetViews>
  <sheetFormatPr defaultColWidth="9" defaultRowHeight="18" x14ac:dyDescent="0.45"/>
  <cols>
    <col min="1" max="1" width="1.8984375" style="1" customWidth="1"/>
    <col min="2" max="2" width="2" style="1" customWidth="1"/>
    <col min="3" max="3" width="3" style="1" bestFit="1" customWidth="1"/>
    <col min="4" max="4" width="13.796875" style="3" customWidth="1"/>
    <col min="5" max="5" width="21.3984375" style="3" customWidth="1"/>
    <col min="6" max="6" width="15.5" style="3" customWidth="1"/>
    <col min="7" max="7" width="13.59765625" style="3" customWidth="1"/>
    <col min="8" max="8" width="7.19921875" style="12" customWidth="1"/>
    <col min="9" max="9" width="5.3984375" style="72" bestFit="1" customWidth="1"/>
    <col min="10" max="10" width="12" style="27" customWidth="1"/>
    <col min="11" max="11" width="12.09765625" style="27" customWidth="1"/>
    <col min="12" max="12" width="12.796875" style="26" customWidth="1"/>
    <col min="13" max="13" width="1.19921875" style="1" customWidth="1"/>
    <col min="14" max="16384" width="9" style="1"/>
  </cols>
  <sheetData>
    <row r="1" spans="1:13" ht="10.5" customHeight="1" x14ac:dyDescent="0.45">
      <c r="A1" s="37"/>
      <c r="B1" s="37"/>
      <c r="C1" s="37"/>
      <c r="D1" s="68"/>
      <c r="E1" s="68"/>
      <c r="F1" s="68"/>
      <c r="G1" s="68"/>
      <c r="H1" s="70"/>
      <c r="I1" s="71"/>
      <c r="J1" s="39"/>
      <c r="K1" s="39"/>
      <c r="L1" s="38"/>
      <c r="M1" s="37"/>
    </row>
    <row r="2" spans="1:13" ht="19.8" x14ac:dyDescent="0.45">
      <c r="A2" s="37"/>
      <c r="B2" s="36"/>
      <c r="C2" s="36" t="s">
        <v>50</v>
      </c>
      <c r="D2" s="68"/>
      <c r="E2" s="68"/>
      <c r="F2" s="68"/>
      <c r="G2" s="68"/>
      <c r="H2" s="70"/>
      <c r="I2" s="71"/>
      <c r="J2" s="39"/>
      <c r="K2" s="39"/>
      <c r="L2" s="38"/>
      <c r="M2" s="37"/>
    </row>
    <row r="3" spans="1:13" ht="9" customHeight="1" x14ac:dyDescent="0.45">
      <c r="A3" s="37"/>
      <c r="B3" s="37"/>
      <c r="C3" s="37"/>
      <c r="D3" s="68"/>
      <c r="E3" s="68"/>
      <c r="F3" s="68"/>
      <c r="G3" s="68"/>
      <c r="H3" s="70"/>
      <c r="I3" s="71"/>
      <c r="J3" s="39"/>
      <c r="K3" s="39"/>
      <c r="L3" s="38"/>
      <c r="M3" s="37"/>
    </row>
    <row r="4" spans="1:13" ht="32.25" customHeight="1" x14ac:dyDescent="0.45">
      <c r="A4" s="37"/>
      <c r="B4" s="37"/>
      <c r="C4" s="40" t="str">
        <f>'入札品目一覧（起案用）'!B3</f>
        <v>№</v>
      </c>
      <c r="D4" s="41" t="str">
        <f>'入札品目一覧（起案用）'!C3</f>
        <v>メーカー</v>
      </c>
      <c r="E4" s="41" t="str">
        <f>'入札品目一覧（起案用）'!D3</f>
        <v>品名</v>
      </c>
      <c r="F4" s="41" t="str">
        <f>'入札品目一覧（起案用）'!E3</f>
        <v>規格</v>
      </c>
      <c r="G4" s="41" t="str">
        <f>'入札品目一覧（起案用）'!F3</f>
        <v>品番</v>
      </c>
      <c r="H4" s="41" t="str">
        <f>'入札品目一覧（起案用）'!G3</f>
        <v>予定数量（11ヶ月）</v>
      </c>
      <c r="I4" s="40" t="str">
        <f>'入札品目一覧（起案用）'!H3</f>
        <v>単位</v>
      </c>
      <c r="J4" s="41" t="s">
        <v>51</v>
      </c>
      <c r="K4" s="41" t="s">
        <v>53</v>
      </c>
      <c r="L4" s="41" t="s">
        <v>52</v>
      </c>
      <c r="M4" s="37"/>
    </row>
    <row r="5" spans="1:13" ht="36.75" customHeight="1" x14ac:dyDescent="0.45">
      <c r="A5" s="37"/>
      <c r="B5" s="37"/>
      <c r="C5" s="40">
        <f>'入札品目一覧（起案用）'!B4</f>
        <v>1</v>
      </c>
      <c r="D5" s="69" t="str">
        <f>予定価格調書別紙!D3</f>
        <v>ボストンサイエンティフィック</v>
      </c>
      <c r="E5" s="76" t="str">
        <f>予定価格調書別紙!E3</f>
        <v>SENTINEL 脳塞栓保護ﾃﾞﾊﾞｲｽ</v>
      </c>
      <c r="F5" s="69" t="str">
        <f>予定価格調書別紙!F3</f>
        <v>SENTINEL</v>
      </c>
      <c r="G5" s="69" t="str">
        <f>予定価格調書別紙!G3</f>
        <v>CMS15-10C-US</v>
      </c>
      <c r="H5" s="48">
        <f>予定価格調書別紙!H3</f>
        <v>241</v>
      </c>
      <c r="I5" s="75" t="str">
        <f>予定価格調書別紙!I3</f>
        <v>個</v>
      </c>
      <c r="J5" s="91">
        <f>入札結果!Q4</f>
        <v>3709750.0000000005</v>
      </c>
      <c r="K5" s="92">
        <f>入札結果!N4</f>
        <v>3372500</v>
      </c>
      <c r="L5" s="93" t="str">
        <f>入札結果!O4</f>
        <v>京都医療
設計</v>
      </c>
      <c r="M5" s="37"/>
    </row>
  </sheetData>
  <autoFilter ref="C4:L5" xr:uid="{9F7DC56C-0DB6-44C2-AC35-CCB0B16693F2}"/>
  <phoneticPr fontId="9"/>
  <printOptions horizontalCentered="1"/>
  <pageMargins left="0.31496062992125984" right="0.26" top="1.0236220472440944" bottom="0.74803149606299213" header="1.1417322834645669" footer="0.31496062992125984"/>
  <pageSetup paperSize="9"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BB69-E47C-46F9-A7F5-54759A4AD890}">
  <sheetPr filterMode="1">
    <pageSetUpPr fitToPage="1"/>
  </sheetPr>
  <dimension ref="A1:L8"/>
  <sheetViews>
    <sheetView view="pageBreakPreview" zoomScaleNormal="100" zoomScaleSheetLayoutView="100" workbookViewId="0">
      <pane xSplit="4" ySplit="1" topLeftCell="E8" activePane="bottomRight" state="frozen"/>
      <selection pane="topRight" activeCell="F1" sqref="F1"/>
      <selection pane="bottomLeft" activeCell="A2" sqref="A2"/>
      <selection pane="bottomRight" activeCell="G13" sqref="G13"/>
    </sheetView>
  </sheetViews>
  <sheetFormatPr defaultColWidth="9" defaultRowHeight="18" x14ac:dyDescent="0.45"/>
  <cols>
    <col min="1" max="1" width="4.59765625" style="1" customWidth="1"/>
    <col min="2" max="2" width="13.19921875" style="26" customWidth="1"/>
    <col min="3" max="3" width="19.69921875" style="26" customWidth="1"/>
    <col min="4" max="4" width="11.69921875" style="26" customWidth="1"/>
    <col min="5" max="5" width="11.5" style="26" bestFit="1" customWidth="1"/>
    <col min="6" max="6" width="6.59765625" style="1" customWidth="1"/>
    <col min="7" max="7" width="5.3984375" style="1" bestFit="1" customWidth="1"/>
    <col min="8" max="8" width="9.59765625" style="1" customWidth="1"/>
    <col min="9" max="9" width="10.5" style="27" customWidth="1"/>
    <col min="10" max="10" width="9.69921875" style="27" bestFit="1" customWidth="1"/>
    <col min="11" max="11" width="10.5" style="26" customWidth="1"/>
    <col min="12" max="12" width="0.19921875" style="1" customWidth="1"/>
    <col min="13" max="16384" width="9" style="1"/>
  </cols>
  <sheetData>
    <row r="1" spans="1:12" ht="32.25" customHeight="1" x14ac:dyDescent="0.45">
      <c r="A1" s="40" t="str">
        <f>'入札品目一覧（起案用）'!B3</f>
        <v>№</v>
      </c>
      <c r="B1" s="41" t="str">
        <f>'入札品目一覧（起案用）'!C3</f>
        <v>メーカー</v>
      </c>
      <c r="C1" s="41" t="str">
        <f>'入札品目一覧（起案用）'!D3</f>
        <v>品名</v>
      </c>
      <c r="D1" s="41" t="str">
        <f>'入札品目一覧（起案用）'!E3</f>
        <v>規格</v>
      </c>
      <c r="E1" s="41" t="str">
        <f>'入札品目一覧（起案用）'!F3</f>
        <v>品番</v>
      </c>
      <c r="F1" s="41" t="str">
        <f>'入札品目一覧（起案用）'!G3</f>
        <v>予定数量（11ヶ月）</v>
      </c>
      <c r="G1" s="40" t="str">
        <f>'入札品目一覧（起案用）'!H3</f>
        <v>単位</v>
      </c>
      <c r="H1" s="77" t="s">
        <v>65</v>
      </c>
      <c r="I1" s="41" t="s">
        <v>33</v>
      </c>
      <c r="J1" s="41" t="s">
        <v>34</v>
      </c>
      <c r="K1" s="41" t="s">
        <v>47</v>
      </c>
      <c r="L1" s="37"/>
    </row>
    <row r="2" spans="1:12" ht="36.75" hidden="1" customHeight="1" x14ac:dyDescent="0.45">
      <c r="A2" s="40">
        <f>'入札品目一覧（起案用）'!B4</f>
        <v>1</v>
      </c>
      <c r="B2" s="42" t="str">
        <f>'入札品目一覧（起案用）'!C4</f>
        <v>ボストンサイエンティフィック</v>
      </c>
      <c r="C2" s="42" t="str">
        <f>'入札品目一覧（起案用）'!D4</f>
        <v>SENTINEL 脳塞栓保護ﾃﾞﾊﾞｲｽ</v>
      </c>
      <c r="D2" s="42" t="str">
        <f>'入札品目一覧（起案用）'!E4</f>
        <v>SENTINEL</v>
      </c>
      <c r="E2" s="42" t="str">
        <f>'入札品目一覧（起案用）'!F4</f>
        <v>CMS15-10C-US</v>
      </c>
      <c r="F2" s="47">
        <f>'入札品目一覧（起案用）'!G4</f>
        <v>241</v>
      </c>
      <c r="G2" s="48" t="str">
        <f>'入札品目一覧（起案用）'!H4</f>
        <v>個</v>
      </c>
      <c r="H2" s="48"/>
      <c r="I2" s="73">
        <f>入札結果!Q4</f>
        <v>3709750.0000000005</v>
      </c>
      <c r="J2" s="73">
        <f>I2*10/110</f>
        <v>337250.00000000006</v>
      </c>
      <c r="K2" s="55" t="str">
        <f>入札結果!O4</f>
        <v>京都医療
設計</v>
      </c>
      <c r="L2" s="37"/>
    </row>
    <row r="3" spans="1:12" ht="36.75" hidden="1" customHeight="1" x14ac:dyDescent="0.45">
      <c r="A3" s="40" t="e">
        <f>'入札品目一覧（起案用）'!#REF!</f>
        <v>#REF!</v>
      </c>
      <c r="B3" s="42" t="e">
        <f>'入札品目一覧（起案用）'!#REF!</f>
        <v>#REF!</v>
      </c>
      <c r="C3" s="42" t="e">
        <f>'入札品目一覧（起案用）'!#REF!</f>
        <v>#REF!</v>
      </c>
      <c r="D3" s="42" t="e">
        <f>'入札品目一覧（起案用）'!#REF!</f>
        <v>#REF!</v>
      </c>
      <c r="E3" s="42" t="e">
        <f>'入札品目一覧（起案用）'!#REF!</f>
        <v>#REF!</v>
      </c>
      <c r="F3" s="47" t="e">
        <f>'入札品目一覧（起案用）'!#REF!</f>
        <v>#REF!</v>
      </c>
      <c r="G3" s="48" t="e">
        <f>'入札品目一覧（起案用）'!#REF!</f>
        <v>#REF!</v>
      </c>
      <c r="H3" s="48"/>
      <c r="I3" s="73">
        <f>入札結果!Q5</f>
        <v>4620880</v>
      </c>
      <c r="J3" s="73">
        <f t="shared" ref="J3:J7" si="0">I3*10/110</f>
        <v>420080</v>
      </c>
      <c r="K3" s="55" t="str">
        <f>入札結果!O5</f>
        <v>京都医療
設計</v>
      </c>
      <c r="L3" s="37"/>
    </row>
    <row r="4" spans="1:12" ht="36.75" hidden="1" customHeight="1" x14ac:dyDescent="0.45">
      <c r="A4" s="40" t="e">
        <f>'入札品目一覧（起案用）'!#REF!</f>
        <v>#REF!</v>
      </c>
      <c r="B4" s="42" t="e">
        <f>'入札品目一覧（起案用）'!#REF!</f>
        <v>#REF!</v>
      </c>
      <c r="C4" s="42" t="e">
        <f>'入札品目一覧（起案用）'!#REF!</f>
        <v>#REF!</v>
      </c>
      <c r="D4" s="42" t="e">
        <f>'入札品目一覧（起案用）'!#REF!</f>
        <v>#REF!</v>
      </c>
      <c r="E4" s="42" t="e">
        <f>'入札品目一覧（起案用）'!#REF!</f>
        <v>#REF!</v>
      </c>
      <c r="F4" s="47" t="e">
        <f>'入札品目一覧（起案用）'!#REF!</f>
        <v>#REF!</v>
      </c>
      <c r="G4" s="48" t="e">
        <f>'入札品目一覧（起案用）'!#REF!</f>
        <v>#REF!</v>
      </c>
      <c r="H4" s="48"/>
      <c r="I4" s="73">
        <f>入札結果!Q6</f>
        <v>3661460.0000000005</v>
      </c>
      <c r="J4" s="73">
        <f t="shared" si="0"/>
        <v>332860.00000000006</v>
      </c>
      <c r="K4" s="55" t="str">
        <f>入札結果!O6</f>
        <v>京都医療
設計</v>
      </c>
      <c r="L4" s="37"/>
    </row>
    <row r="5" spans="1:12" ht="36.75" hidden="1" customHeight="1" x14ac:dyDescent="0.45">
      <c r="A5" s="40" t="e">
        <f>'入札品目一覧（起案用）'!#REF!</f>
        <v>#REF!</v>
      </c>
      <c r="B5" s="42" t="e">
        <f>'入札品目一覧（起案用）'!#REF!</f>
        <v>#REF!</v>
      </c>
      <c r="C5" s="42" t="e">
        <f>'入札品目一覧（起案用）'!#REF!</f>
        <v>#REF!</v>
      </c>
      <c r="D5" s="42" t="e">
        <f>'入札品目一覧（起案用）'!#REF!</f>
        <v>#REF!</v>
      </c>
      <c r="E5" s="42" t="e">
        <f>'入札品目一覧（起案用）'!#REF!</f>
        <v>#REF!</v>
      </c>
      <c r="F5" s="47" t="e">
        <f>'入札品目一覧（起案用）'!#REF!</f>
        <v>#REF!</v>
      </c>
      <c r="G5" s="48" t="e">
        <f>'入札品目一覧（起案用）'!#REF!</f>
        <v>#REF!</v>
      </c>
      <c r="H5" s="48"/>
      <c r="I5" s="73">
        <f>入札結果!Q7</f>
        <v>4620880</v>
      </c>
      <c r="J5" s="73">
        <f t="shared" si="0"/>
        <v>420080</v>
      </c>
      <c r="K5" s="55" t="str">
        <f>入札結果!O7</f>
        <v>京都医療
設計</v>
      </c>
      <c r="L5" s="37"/>
    </row>
    <row r="6" spans="1:12" ht="36.75" hidden="1" customHeight="1" x14ac:dyDescent="0.45">
      <c r="A6" s="40" t="e">
        <f>'入札品目一覧（起案用）'!#REF!</f>
        <v>#REF!</v>
      </c>
      <c r="B6" s="42" t="e">
        <f>'入札品目一覧（起案用）'!#REF!</f>
        <v>#REF!</v>
      </c>
      <c r="C6" s="42" t="e">
        <f>'入札品目一覧（起案用）'!#REF!</f>
        <v>#REF!</v>
      </c>
      <c r="D6" s="42" t="e">
        <f>'入札品目一覧（起案用）'!#REF!</f>
        <v>#REF!</v>
      </c>
      <c r="E6" s="42" t="e">
        <f>'入札品目一覧（起案用）'!#REF!</f>
        <v>#REF!</v>
      </c>
      <c r="F6" s="47" t="e">
        <f>'入札品目一覧（起案用）'!#REF!</f>
        <v>#REF!</v>
      </c>
      <c r="G6" s="48" t="e">
        <f>'入札品目一覧（起案用）'!#REF!</f>
        <v>#REF!</v>
      </c>
      <c r="H6" s="48"/>
      <c r="I6" s="73">
        <f>入札結果!Q8</f>
        <v>4620880</v>
      </c>
      <c r="J6" s="73">
        <f t="shared" si="0"/>
        <v>420080</v>
      </c>
      <c r="K6" s="55" t="str">
        <f>入札結果!O8</f>
        <v>京都医療
設計</v>
      </c>
      <c r="L6" s="37"/>
    </row>
    <row r="7" spans="1:12" ht="36.75" hidden="1" customHeight="1" x14ac:dyDescent="0.45">
      <c r="A7" s="40" t="e">
        <f>'入札品目一覧（起案用）'!#REF!</f>
        <v>#REF!</v>
      </c>
      <c r="B7" s="42" t="e">
        <f>'入札品目一覧（起案用）'!#REF!</f>
        <v>#REF!</v>
      </c>
      <c r="C7" s="42" t="e">
        <f>'入札品目一覧（起案用）'!#REF!</f>
        <v>#REF!</v>
      </c>
      <c r="D7" s="42" t="e">
        <f>'入札品目一覧（起案用）'!#REF!</f>
        <v>#REF!</v>
      </c>
      <c r="E7" s="42" t="e">
        <f>'入札品目一覧（起案用）'!#REF!</f>
        <v>#REF!</v>
      </c>
      <c r="F7" s="47" t="e">
        <f>'入札品目一覧（起案用）'!#REF!</f>
        <v>#REF!</v>
      </c>
      <c r="G7" s="48" t="e">
        <f>'入札品目一覧（起案用）'!#REF!</f>
        <v>#REF!</v>
      </c>
      <c r="H7" s="48"/>
      <c r="I7" s="73">
        <f>入札結果!Q9</f>
        <v>2239875</v>
      </c>
      <c r="J7" s="73">
        <f t="shared" si="0"/>
        <v>203625</v>
      </c>
      <c r="K7" s="55" t="str">
        <f>入札結果!O9</f>
        <v>京都医療
設計</v>
      </c>
      <c r="L7" s="37"/>
    </row>
    <row r="8" spans="1:12" ht="36.75" customHeight="1" x14ac:dyDescent="0.45">
      <c r="A8" s="40">
        <f>入札結果!B4</f>
        <v>1</v>
      </c>
      <c r="B8" s="40" t="str">
        <f>入札結果!D4</f>
        <v>ボストンサイエンティフィック</v>
      </c>
      <c r="C8" s="40" t="str">
        <f>入札結果!E4</f>
        <v>SENTINEL 脳塞栓保護ﾃﾞﾊﾞｲｽ</v>
      </c>
      <c r="D8" s="40" t="str">
        <f>入札結果!F4</f>
        <v>SENTINEL</v>
      </c>
      <c r="E8" s="40" t="str">
        <f>入札結果!G4</f>
        <v>CMS15-10C-US</v>
      </c>
      <c r="F8" s="40">
        <f>入札結果!H4</f>
        <v>241</v>
      </c>
      <c r="G8" s="40" t="str">
        <f>入札結果!I4</f>
        <v>個</v>
      </c>
      <c r="H8" s="78"/>
      <c r="I8" s="94">
        <f>H8*1.1</f>
        <v>0</v>
      </c>
      <c r="J8" s="94">
        <f>I8-H8</f>
        <v>0</v>
      </c>
      <c r="K8" s="95" t="str">
        <f>入札結果!O4</f>
        <v>京都医療
設計</v>
      </c>
      <c r="L8" s="37"/>
    </row>
  </sheetData>
  <autoFilter ref="A1:K8" xr:uid="{7A391DB8-AB56-4E96-ABF0-B8FC55C139E8}">
    <filterColumn colId="10">
      <filters>
        <filter val="山光メディカル"/>
      </filters>
    </filterColumn>
  </autoFilter>
  <phoneticPr fontId="9"/>
  <dataValidations count="1">
    <dataValidation imeMode="off" allowBlank="1" showInputMessage="1" showErrorMessage="1" sqref="H1" xr:uid="{58DDFF54-0C10-4E05-A8EC-4E8AB69F4C4F}"/>
  </dataValidations>
  <pageMargins left="0.64" right="0.16" top="0.86614173228346458" bottom="0.74803149606299213" header="0.19685039370078741" footer="0.31496062992125984"/>
  <pageSetup paperSize="9" scale="77" fitToHeight="0" orientation="portrait" r:id="rId1"/>
  <headerFooter>
    <oddHeader>&amp;L
契約書別紙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FCBC-101B-4DAC-B040-EE75B9987E8E}">
  <dimension ref="A1"/>
  <sheetViews>
    <sheetView workbookViewId="0"/>
  </sheetViews>
  <sheetFormatPr defaultRowHeight="18" x14ac:dyDescent="0.4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入札品目一覧（起案用）</vt:lpstr>
      <vt:lpstr>入札品目一覧（公告用）</vt:lpstr>
      <vt:lpstr>予定価格調書別紙</vt:lpstr>
      <vt:lpstr>入札書別紙</vt:lpstr>
      <vt:lpstr>入札結果</vt:lpstr>
      <vt:lpstr>入札結果 (通知用 非表示項目注意)</vt:lpstr>
      <vt:lpstr>落札決定通知別紙</vt:lpstr>
      <vt:lpstr>契約書別紙</vt:lpstr>
      <vt:lpstr>Sheet1</vt:lpstr>
      <vt:lpstr>契約書別紙!Print_Area</vt:lpstr>
      <vt:lpstr>'入札品目一覧（起案用）'!Print_Area</vt:lpstr>
      <vt:lpstr>予定価格調書別紙!Print_Area</vt:lpstr>
      <vt:lpstr>落札決定通知別紙!Print_Area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　美恵子</dc:creator>
  <cp:lastModifiedBy>今井　美恵子</cp:lastModifiedBy>
  <cp:lastPrinted>2026-07-21T05:02:32Z</cp:lastPrinted>
  <dcterms:created xsi:type="dcterms:W3CDTF">2023-05-15T07:43:05Z</dcterms:created>
  <dcterms:modified xsi:type="dcterms:W3CDTF">2026-07-21T05:10:52Z</dcterms:modified>
</cp:coreProperties>
</file>